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osai\Documents\ASHA\SEA\Anjalamal Spl School\"/>
    </mc:Choice>
  </mc:AlternateContent>
  <xr:revisionPtr revIDLastSave="0" documentId="13_ncr:1_{AA3F096B-52A1-4F73-A318-45C723CEFE7B}" xr6:coauthVersionLast="44" xr6:coauthVersionMax="44" xr10:uidLastSave="{00000000-0000-0000-0000-000000000000}"/>
  <bookViews>
    <workbookView xWindow="-108" yWindow="-108" windowWidth="23256" windowHeight="12576" xr2:uid="{00000000-000D-0000-FFFF-FFFF00000000}"/>
  </bookViews>
  <sheets>
    <sheet name="SEA Anjalamal Funding Track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 l="1"/>
  <c r="G15" i="1"/>
  <c r="D15" i="1"/>
  <c r="G14" i="1"/>
  <c r="D14" i="1"/>
  <c r="G13" i="1"/>
  <c r="D13" i="1"/>
  <c r="G12" i="1"/>
  <c r="D12" i="1"/>
  <c r="G11" i="1"/>
  <c r="D11" i="1"/>
  <c r="G10" i="1"/>
  <c r="D10" i="1"/>
  <c r="G9" i="1"/>
  <c r="D9" i="1"/>
  <c r="G8" i="1"/>
  <c r="D8" i="1"/>
  <c r="G6" i="1"/>
  <c r="D6" i="1"/>
  <c r="G4" i="1"/>
  <c r="D4" i="1"/>
  <c r="G3" i="1"/>
  <c r="D3" i="1"/>
  <c r="G17" i="1" l="1"/>
  <c r="D17" i="1" s="1"/>
  <c r="Z23" i="1"/>
  <c r="X23" i="1"/>
  <c r="U23" i="1"/>
  <c r="O23" i="1"/>
  <c r="I23" i="1"/>
  <c r="M15" i="1" l="1"/>
  <c r="J15" i="1"/>
  <c r="M14" i="1"/>
  <c r="J14" i="1"/>
  <c r="M13" i="1"/>
  <c r="J13" i="1"/>
  <c r="M12" i="1"/>
  <c r="J12" i="1"/>
  <c r="M11" i="1"/>
  <c r="J11" i="1"/>
  <c r="M10" i="1"/>
  <c r="J10" i="1"/>
  <c r="M9" i="1"/>
  <c r="J9" i="1"/>
  <c r="M8" i="1"/>
  <c r="J8" i="1"/>
  <c r="M6" i="1"/>
  <c r="J6" i="1"/>
  <c r="M4" i="1"/>
  <c r="J4" i="1"/>
  <c r="M3" i="1"/>
  <c r="J3" i="1"/>
  <c r="M17" i="1" l="1"/>
  <c r="P15" i="1"/>
  <c r="P14" i="1"/>
  <c r="P13" i="1"/>
  <c r="P12" i="1"/>
  <c r="P11" i="1"/>
  <c r="P10" i="1"/>
  <c r="P9" i="1"/>
  <c r="P8" i="1"/>
  <c r="P6" i="1"/>
  <c r="P4" i="1"/>
  <c r="P3" i="1"/>
  <c r="S15" i="1"/>
  <c r="S14" i="1"/>
  <c r="S13" i="1"/>
  <c r="S12" i="1"/>
  <c r="S11" i="1"/>
  <c r="S10" i="1"/>
  <c r="S9" i="1"/>
  <c r="S8" i="1"/>
  <c r="S6" i="1"/>
  <c r="S4" i="1"/>
  <c r="S3" i="1"/>
  <c r="S17" i="1" l="1"/>
  <c r="J17" i="1" s="1"/>
  <c r="W4" i="1"/>
  <c r="W6" i="1"/>
  <c r="W8" i="1"/>
  <c r="W9" i="1"/>
  <c r="W10" i="1"/>
  <c r="W11" i="1"/>
  <c r="W12" i="1"/>
  <c r="W13" i="1"/>
  <c r="W14" i="1"/>
  <c r="W15" i="1"/>
  <c r="W3" i="1"/>
  <c r="W17" i="1" l="1"/>
  <c r="P17" i="1" s="1"/>
  <c r="Y26" i="1" l="1"/>
  <c r="Y25" i="1"/>
  <c r="Y17" i="1"/>
  <c r="Y28" i="1" l="1"/>
  <c r="AA28" i="1"/>
  <c r="AA17" i="1" l="1"/>
  <c r="AE17" i="1"/>
  <c r="AE18" i="1" s="1"/>
  <c r="AC17" i="1"/>
</calcChain>
</file>

<file path=xl/sharedStrings.xml><?xml version="1.0" encoding="utf-8"?>
<sst xmlns="http://schemas.openxmlformats.org/spreadsheetml/2006/main" count="128" uniqueCount="84">
  <si>
    <t>General Medical Camp</t>
  </si>
  <si>
    <t> 6000*3</t>
  </si>
  <si>
    <t>Assessment Camp</t>
  </si>
  <si>
    <t>6000*2</t>
  </si>
  <si>
    <t>Rent</t>
  </si>
  <si>
    <t>8000*12</t>
  </si>
  <si>
    <t>Exposure visit</t>
  </si>
  <si>
    <t>15000*2</t>
  </si>
  <si>
    <t>Stationary</t>
  </si>
  <si>
    <t>1500*12</t>
  </si>
  <si>
    <t>1000*12</t>
  </si>
  <si>
    <t>Physio therapist Salary</t>
  </si>
  <si>
    <t>15000*12</t>
  </si>
  <si>
    <t>Special Teacher Salary</t>
  </si>
  <si>
    <t>2*7000*12</t>
  </si>
  <si>
    <t>Care Taker salary</t>
  </si>
  <si>
    <t>2*3000*12</t>
  </si>
  <si>
    <t>Cook</t>
  </si>
  <si>
    <t>3000*12</t>
  </si>
  <si>
    <t>7000*12</t>
  </si>
  <si>
    <t>Dec 2013 - May 2014</t>
  </si>
  <si>
    <t>Total Requested</t>
  </si>
  <si>
    <t>5000*3</t>
  </si>
  <si>
    <t>5000*2</t>
  </si>
  <si>
    <t>5000*12</t>
  </si>
  <si>
    <t>2*2000*12</t>
  </si>
  <si>
    <t>Number of Enrolled Children</t>
  </si>
  <si>
    <t>Budget Year</t>
  </si>
  <si>
    <t>2*6000*12</t>
  </si>
  <si>
    <t>Transport (Driver &amp; Fuel)</t>
  </si>
  <si>
    <t>16000*12</t>
  </si>
  <si>
    <t>13000*12</t>
  </si>
  <si>
    <t>4000*12</t>
  </si>
  <si>
    <t>June 2015 - May 2016</t>
  </si>
  <si>
    <t>June 2014 - May 2015</t>
  </si>
  <si>
    <t>Food &amp; Medicines for Children</t>
  </si>
  <si>
    <t>Total</t>
  </si>
  <si>
    <t>21000*12</t>
  </si>
  <si>
    <t>Amount Disbursed (INR)</t>
  </si>
  <si>
    <t>Site Visit</t>
  </si>
  <si>
    <t>TATA Magic Van with Driver - 1 yr Lease</t>
  </si>
  <si>
    <t>Justification</t>
  </si>
  <si>
    <t>33 as of May 2015
Plan 40 by EoY 2015</t>
  </si>
  <si>
    <t>12 Months</t>
  </si>
  <si>
    <t>Funded 6 months of requested amount</t>
  </si>
  <si>
    <t>Funded INR 859,000 of the requested amount</t>
  </si>
  <si>
    <t>2 new items due to additional enrollment. Working on getting a sponsor for leasing a building to offset the rent expense.</t>
  </si>
  <si>
    <t>http://www.ashanet.org/projects-new/documents/982/SEA_Mentally%20Disabled_Project_Oct2013.doc</t>
  </si>
  <si>
    <t>http://www.ashanet.org/projects-new/documents/982/SEA_Anjalamal%20Spl%20School_07112014%20Site%20Visit.docx</t>
  </si>
  <si>
    <t>Funded by LatentView Analytics</t>
  </si>
  <si>
    <t>Other Funding Sources (LatentView Analytics):</t>
  </si>
  <si>
    <t>27 as of May 2014</t>
  </si>
  <si>
    <t>21 as of Dec 2013</t>
  </si>
  <si>
    <t>June 2016 - May 2017</t>
  </si>
  <si>
    <t>2*22500*12</t>
  </si>
  <si>
    <t>40 as of May 2016
18 boys and 22 girls</t>
  </si>
  <si>
    <t xml:space="preserve">Enrolled 6 special children in mainstream  govt schools [Monisha, Jaison, Nishanth, Karpagam, Sakthi, Manoj]. Maintenance grant (MG) from Govt for our 3 children [Nandhana, Irfan, Karthick]. We bought new land and compounded with a wall for our future planned school.
</t>
  </si>
  <si>
    <t xml:space="preserve">http://www.ashanet.org/projects-new/documents/982/SEA%20Site%20Visit%20Report_Jan%202016.pdf </t>
  </si>
  <si>
    <t>June 2017 - May 2018</t>
  </si>
  <si>
    <t>Electricity Bill</t>
  </si>
  <si>
    <t>Administrative salary</t>
  </si>
  <si>
    <t>They did not fully spend money last year under the heads of account under general medical camp, and exposure visit for Anjamaml School, but considering their efforts so far, we can expect them to do better this year and the allocation under the above heads should continue for the current year.</t>
  </si>
  <si>
    <t>https://ashadocserver.s3.amazonaws.com/982_SEASiteVisitReportJune2017.pdf</t>
  </si>
  <si>
    <t>INR 792,000.00</t>
  </si>
  <si>
    <t>40 as of June 2017
18 boys and 22 girls</t>
  </si>
  <si>
    <t>June 2018 - May 2019</t>
  </si>
  <si>
    <t>Same as 2017 @ 40 total
18 boys and 22 girls</t>
  </si>
  <si>
    <t>Specialist professional salary increases every year</t>
  </si>
  <si>
    <t>Competitive salary increase</t>
  </si>
  <si>
    <t>Increase due to higher cost of living</t>
  </si>
  <si>
    <t>Budget audit shows funds were expensed and disbursed as planned for 2017-2018. Requested amount for 2018-2019 is due to increased cost of living expenses and appears justified. No objections from ASHA DALLAS team to support the increased funds requested.</t>
  </si>
  <si>
    <t>Because of GST, the medicines and other items has increased.</t>
  </si>
  <si>
    <t>June 2019 - March 2020</t>
  </si>
  <si>
    <t>Enrollment as of April 2019 @ 40 total
26 boys and 14 girls</t>
  </si>
  <si>
    <t>Support for Transport of the special school children (rentals for 2 X minivans) from the villages in and around 20 kms (pick up and drop back).</t>
  </si>
  <si>
    <t>In addition to the Special Teacher Salary supported by ASHA</t>
  </si>
  <si>
    <t>1. Introduction of GST
2. Increase in the cost of travel of the staff
3. Increase in the general cost of living.
4. Government’s current consolidated salary (2018-2019) for the Special educators is Rs.14,000/- respectively
5. https://www.indeed.co.in/salaries/Physiotherapist-Salaries,-Tamil-Nadu
6. https://www.indeed.co.in/salaries/Special-Education-Teacher-Salaries,-Chennai-TN</t>
  </si>
  <si>
    <t>https://ashadocserver.s3.amazonaws.com/982_2019_SEA_SiteVisitReport_DSLPrasad.pdf</t>
  </si>
  <si>
    <t>Annual Progress Reports</t>
  </si>
  <si>
    <t>https://ashadocserver.s3.amazonaws.com/982_AnjalamalSplSchool_Annual_Report_2018-2019.pdf</t>
  </si>
  <si>
    <t>Proposal received from Project Owner for 12 months for INR 1,060,000. Adjusted down to 10 months to match with ASHA Central's Fiscal Year end of March, 30th. Hence amount requested is INR 895,000 to be disbursed in May 2019 for support till March 2020. The explaination for the increased staff salaries were found to be in compliance with current goverment stipulated rates. Recommendation to approve requested amount of INR 895,000 for continuation of support.</t>
  </si>
  <si>
    <t>https://ashadocserver.s3.amazonaws.com/982_AnjalamalHalfyearlyReport2019.pdf</t>
  </si>
  <si>
    <t>Proposal received from Project Owner for 12 months for INR 1,060,000.</t>
  </si>
  <si>
    <t>June 2020 -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</si>
</sst>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INR]\ #,##0.00"/>
  </numFmts>
  <fonts count="8" x14ac:knownFonts="1">
    <font>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4"/>
      <color theme="1"/>
      <name val="Calibri"/>
      <family val="2"/>
      <scheme val="minor"/>
    </font>
    <font>
      <sz val="11"/>
      <name val="Calibri"/>
      <family val="2"/>
      <scheme val="minor"/>
    </font>
    <font>
      <sz val="11"/>
      <color theme="1"/>
      <name val="Calibri"/>
      <family val="2"/>
      <scheme val="minor"/>
    </font>
    <font>
      <sz val="12"/>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86">
    <xf numFmtId="0" fontId="0" fillId="0" borderId="0" xfId="0"/>
    <xf numFmtId="0" fontId="0" fillId="0" borderId="0" xfId="0" applyAlignment="1">
      <alignment vertical="top"/>
    </xf>
    <xf numFmtId="0" fontId="0" fillId="0" borderId="0" xfId="0" applyBorder="1" applyAlignment="1">
      <alignment vertical="top"/>
    </xf>
    <xf numFmtId="0" fontId="0" fillId="0" borderId="7" xfId="0" applyBorder="1" applyAlignment="1">
      <alignment vertical="top"/>
    </xf>
    <xf numFmtId="0" fontId="1" fillId="0" borderId="9" xfId="0" applyFont="1" applyBorder="1" applyAlignment="1">
      <alignment vertical="top"/>
    </xf>
    <xf numFmtId="0" fontId="0" fillId="0" borderId="9" xfId="0" applyBorder="1" applyAlignment="1">
      <alignment vertical="top"/>
    </xf>
    <xf numFmtId="0" fontId="0" fillId="0" borderId="1" xfId="0" applyBorder="1" applyAlignment="1">
      <alignment vertical="top" wrapText="1"/>
    </xf>
    <xf numFmtId="0" fontId="0" fillId="0" borderId="5" xfId="0" applyBorder="1" applyAlignment="1">
      <alignment vertical="top" wrapText="1"/>
    </xf>
    <xf numFmtId="0" fontId="0" fillId="0" borderId="10" xfId="0" applyBorder="1" applyAlignment="1">
      <alignment vertical="top" wrapText="1"/>
    </xf>
    <xf numFmtId="164" fontId="0" fillId="0" borderId="2" xfId="0" applyNumberFormat="1" applyBorder="1" applyAlignment="1">
      <alignment horizontal="center" vertical="top" wrapText="1"/>
    </xf>
    <xf numFmtId="164" fontId="0" fillId="0" borderId="3" xfId="0" applyNumberFormat="1"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vertical="top" wrapText="1"/>
    </xf>
    <xf numFmtId="164" fontId="0" fillId="0" borderId="4" xfId="0" applyNumberFormat="1" applyBorder="1" applyAlignment="1">
      <alignment horizontal="center" vertical="top" wrapText="1"/>
    </xf>
    <xf numFmtId="164" fontId="0" fillId="0" borderId="6" xfId="0" applyNumberFormat="1" applyBorder="1" applyAlignment="1">
      <alignment horizontal="center" vertical="top" wrapText="1"/>
    </xf>
    <xf numFmtId="0" fontId="0" fillId="0" borderId="8" xfId="0" applyBorder="1" applyAlignment="1">
      <alignment horizontal="center" vertical="top" wrapText="1"/>
    </xf>
    <xf numFmtId="164" fontId="0" fillId="0" borderId="11" xfId="0" applyNumberForma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17" fontId="0" fillId="0" borderId="2" xfId="0" applyNumberFormat="1" applyBorder="1" applyAlignment="1">
      <alignment horizontal="center" vertical="top" wrapText="1"/>
    </xf>
    <xf numFmtId="0" fontId="2" fillId="0" borderId="5" xfId="0" applyFont="1" applyBorder="1" applyAlignment="1">
      <alignment vertical="top" wrapText="1"/>
    </xf>
    <xf numFmtId="0" fontId="2" fillId="0" borderId="7" xfId="0" applyFont="1" applyBorder="1" applyAlignment="1">
      <alignment vertical="top"/>
    </xf>
    <xf numFmtId="164" fontId="0" fillId="2" borderId="2" xfId="0" applyNumberFormat="1" applyFill="1" applyBorder="1" applyAlignment="1">
      <alignment horizontal="center"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3" fillId="0" borderId="3" xfId="1" applyBorder="1" applyAlignment="1">
      <alignment horizontal="center" vertical="top" wrapText="1"/>
    </xf>
    <xf numFmtId="164" fontId="3" fillId="0" borderId="3" xfId="1" applyNumberFormat="1" applyBorder="1" applyAlignment="1">
      <alignment horizontal="center" vertical="top" wrapText="1"/>
    </xf>
    <xf numFmtId="0" fontId="4" fillId="0" borderId="10" xfId="0" applyFont="1" applyBorder="1" applyAlignment="1">
      <alignment vertical="top" wrapText="1"/>
    </xf>
    <xf numFmtId="0" fontId="4" fillId="0" borderId="9" xfId="0" applyFont="1" applyBorder="1" applyAlignment="1">
      <alignment vertical="top"/>
    </xf>
    <xf numFmtId="0" fontId="0" fillId="0" borderId="4" xfId="0" applyBorder="1" applyAlignment="1">
      <alignment horizontal="center" vertical="top" wrapText="1"/>
    </xf>
    <xf numFmtId="0" fontId="0" fillId="0" borderId="6" xfId="0" applyBorder="1" applyAlignment="1">
      <alignment horizontal="center" vertical="top" wrapText="1"/>
    </xf>
    <xf numFmtId="164" fontId="0" fillId="0" borderId="0" xfId="0" applyNumberFormat="1" applyBorder="1" applyAlignment="1">
      <alignment horizontal="center" vertical="top" wrapText="1"/>
    </xf>
    <xf numFmtId="164" fontId="0" fillId="2" borderId="0" xfId="0" applyNumberFormat="1" applyFill="1" applyBorder="1" applyAlignment="1">
      <alignment horizontal="center" vertical="top" wrapText="1"/>
    </xf>
    <xf numFmtId="0" fontId="0" fillId="0" borderId="9" xfId="0" applyBorder="1" applyAlignment="1">
      <alignment horizontal="center" vertical="top" wrapText="1"/>
    </xf>
    <xf numFmtId="17" fontId="0" fillId="0" borderId="0" xfId="0" applyNumberFormat="1" applyBorder="1" applyAlignment="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vertical="top" wrapText="1"/>
    </xf>
    <xf numFmtId="164" fontId="0" fillId="0" borderId="9"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2" xfId="0" applyNumberFormat="1" applyBorder="1" applyAlignment="1">
      <alignment horizontal="center" vertical="top" wrapText="1"/>
    </xf>
    <xf numFmtId="0" fontId="0" fillId="2" borderId="2" xfId="0" applyNumberFormat="1" applyFill="1" applyBorder="1" applyAlignment="1">
      <alignment horizontal="center" vertical="top" wrapText="1"/>
    </xf>
    <xf numFmtId="0" fontId="0" fillId="0" borderId="4" xfId="0" applyNumberFormat="1" applyBorder="1" applyAlignment="1">
      <alignment horizontal="center" vertical="top" wrapText="1"/>
    </xf>
    <xf numFmtId="0" fontId="1" fillId="0" borderId="8" xfId="0" applyNumberFormat="1" applyFont="1" applyBorder="1" applyAlignment="1">
      <alignment horizontal="center" vertical="top" wrapText="1"/>
    </xf>
    <xf numFmtId="0" fontId="0" fillId="0" borderId="0" xfId="0" applyNumberFormat="1" applyBorder="1" applyAlignment="1">
      <alignment horizontal="center" vertical="top" wrapText="1"/>
    </xf>
    <xf numFmtId="0" fontId="0" fillId="0" borderId="9" xfId="0" applyNumberFormat="1" applyBorder="1" applyAlignment="1">
      <alignment horizontal="center" vertical="top" wrapText="1"/>
    </xf>
    <xf numFmtId="0" fontId="0" fillId="2" borderId="0" xfId="0" applyNumberFormat="1" applyFill="1" applyBorder="1" applyAlignment="1">
      <alignment horizontal="center" vertical="top" wrapText="1"/>
    </xf>
    <xf numFmtId="0" fontId="0" fillId="0" borderId="7" xfId="0" applyNumberFormat="1" applyBorder="1" applyAlignment="1">
      <alignment horizontal="center" vertical="top" wrapText="1"/>
    </xf>
    <xf numFmtId="0" fontId="1" fillId="2" borderId="1" xfId="0" applyFont="1" applyFill="1" applyBorder="1" applyAlignment="1">
      <alignment vertical="top" wrapText="1"/>
    </xf>
    <xf numFmtId="0" fontId="5" fillId="0" borderId="1" xfId="0" applyFont="1" applyFill="1" applyBorder="1" applyAlignment="1">
      <alignment vertical="top"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9" fontId="0" fillId="0" borderId="9" xfId="2" applyFont="1" applyBorder="1" applyAlignment="1">
      <alignment horizontal="center" vertical="top" wrapText="1"/>
    </xf>
    <xf numFmtId="9" fontId="0" fillId="0" borderId="0" xfId="2" applyFont="1" applyBorder="1" applyAlignment="1">
      <alignment horizontal="center" vertical="top" wrapText="1"/>
    </xf>
    <xf numFmtId="9" fontId="0" fillId="2" borderId="0" xfId="2" applyFont="1" applyFill="1" applyBorder="1" applyAlignment="1">
      <alignment horizontal="center" vertical="top" wrapText="1"/>
    </xf>
    <xf numFmtId="0" fontId="0" fillId="0" borderId="7" xfId="0" applyBorder="1" applyAlignment="1">
      <alignment horizontal="center" vertical="top" wrapText="1"/>
    </xf>
    <xf numFmtId="0" fontId="0" fillId="0" borderId="6" xfId="0" applyBorder="1" applyAlignment="1">
      <alignment horizontal="center" vertical="top" wrapText="1"/>
    </xf>
    <xf numFmtId="164" fontId="0" fillId="0" borderId="7" xfId="0" applyNumberFormat="1" applyBorder="1" applyAlignment="1">
      <alignment horizontal="center" vertical="top" wrapText="1"/>
    </xf>
    <xf numFmtId="0" fontId="0" fillId="0" borderId="0" xfId="0" applyNumberFormat="1" applyBorder="1" applyAlignment="1">
      <alignment horizontal="center" vertical="top" wrapText="1"/>
    </xf>
    <xf numFmtId="164" fontId="0" fillId="0" borderId="0" xfId="0" applyNumberFormat="1" applyBorder="1" applyAlignment="1">
      <alignment horizontal="left" vertical="top"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0" fillId="0" borderId="0" xfId="0" applyNumberFormat="1" applyBorder="1" applyAlignment="1">
      <alignment horizontal="center" vertical="top" wrapText="1"/>
    </xf>
    <xf numFmtId="164" fontId="0" fillId="0" borderId="0" xfId="0" applyNumberFormat="1" applyBorder="1" applyAlignment="1">
      <alignment horizontal="left" vertical="top" wrapText="1"/>
    </xf>
    <xf numFmtId="164" fontId="0" fillId="0" borderId="0" xfId="0" applyNumberFormat="1" applyBorder="1" applyAlignment="1">
      <alignment vertical="top" wrapText="1"/>
    </xf>
    <xf numFmtId="0" fontId="3" fillId="0" borderId="0" xfId="1" applyNumberFormat="1" applyBorder="1" applyAlignment="1">
      <alignment horizontal="center" vertical="top" wrapText="1"/>
    </xf>
    <xf numFmtId="0" fontId="0" fillId="0" borderId="0" xfId="0" applyNumberFormat="1" applyBorder="1" applyAlignment="1">
      <alignment horizontal="center" vertical="top" wrapText="1"/>
    </xf>
    <xf numFmtId="0" fontId="0" fillId="0" borderId="3" xfId="0" applyNumberFormat="1" applyBorder="1" applyAlignment="1">
      <alignment horizontal="center" vertical="top"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7" fillId="0" borderId="4" xfId="0" applyFont="1" applyBorder="1" applyAlignment="1">
      <alignment horizontal="center" vertical="top"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164" fontId="0" fillId="0" borderId="9" xfId="0" applyNumberFormat="1" applyBorder="1" applyAlignment="1">
      <alignment horizontal="left" vertical="top" wrapText="1"/>
    </xf>
    <xf numFmtId="164" fontId="0" fillId="0" borderId="0" xfId="0" applyNumberFormat="1" applyBorder="1" applyAlignment="1">
      <alignment horizontal="left" vertical="top"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0" fillId="0" borderId="4" xfId="0" applyBorder="1" applyAlignment="1">
      <alignment horizontal="center" vertical="top" wrapText="1"/>
    </xf>
    <xf numFmtId="0" fontId="1" fillId="0" borderId="8" xfId="0" applyFont="1" applyBorder="1" applyAlignment="1">
      <alignment horizontal="center" vertical="top" wrapText="1"/>
    </xf>
  </cellXfs>
  <cellStyles count="3">
    <cellStyle name="Hyperlink" xfId="1" builtinId="8"/>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shadocserver.s3.amazonaws.com/982_2019_SEA_SiteVisitReport_DSLPrasad.pdf" TargetMode="External"/><Relationship Id="rId3" Type="http://schemas.openxmlformats.org/officeDocument/2006/relationships/hyperlink" Target="http://www.ashanet.org/projects-new/documents/982/SEA%20Site%20Visit%20Report_Jan%202016.pdf" TargetMode="External"/><Relationship Id="rId7" Type="http://schemas.openxmlformats.org/officeDocument/2006/relationships/hyperlink" Target="https://ashadocserver.s3.amazonaws.com/982_AnjalamalSplSchool_Annual_Report_2018-2019.pdf" TargetMode="External"/><Relationship Id="rId2" Type="http://schemas.openxmlformats.org/officeDocument/2006/relationships/hyperlink" Target="http://www.ashanet.org/projects-new/documents/982/SEA_Anjalamal%20Spl%20School_07112014%20Site%20Visit.docx" TargetMode="External"/><Relationship Id="rId1" Type="http://schemas.openxmlformats.org/officeDocument/2006/relationships/hyperlink" Target="http://www.ashanet.org/projects-new/documents/982/SEA_Mentally%20Disabled_Project_Oct2013.doc" TargetMode="External"/><Relationship Id="rId6" Type="http://schemas.openxmlformats.org/officeDocument/2006/relationships/hyperlink" Target="https://ashadocserver.s3.amazonaws.com/982_2019_SEA_SiteVisitReport_DSLPrasad.pdf" TargetMode="External"/><Relationship Id="rId5" Type="http://schemas.openxmlformats.org/officeDocument/2006/relationships/hyperlink" Target="https://ashadocserver.s3.amazonaws.com/982_SEASiteVisitReportJune2017.pdf" TargetMode="External"/><Relationship Id="rId10" Type="http://schemas.openxmlformats.org/officeDocument/2006/relationships/printerSettings" Target="../printerSettings/printerSettings1.bin"/><Relationship Id="rId4" Type="http://schemas.openxmlformats.org/officeDocument/2006/relationships/hyperlink" Target="https://ashadocserver.s3.amazonaws.com/982_SEASiteVisitReportJune2017.pdf" TargetMode="External"/><Relationship Id="rId9" Type="http://schemas.openxmlformats.org/officeDocument/2006/relationships/hyperlink" Target="https://ashadocserver.s3.amazonaws.com/982_AnjalamalHalfyearlyReport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
  <sheetViews>
    <sheetView tabSelected="1" zoomScaleNormal="100" workbookViewId="0">
      <pane xSplit="1" topLeftCell="B1" activePane="topRight" state="frozen"/>
      <selection pane="topRight" activeCell="F3" sqref="F3:F4"/>
    </sheetView>
  </sheetViews>
  <sheetFormatPr defaultColWidth="8.88671875" defaultRowHeight="14.4" x14ac:dyDescent="0.3"/>
  <cols>
    <col min="1" max="1" width="28.21875" style="37" bestFit="1" customWidth="1"/>
    <col min="2" max="2" width="3.5546875" style="63" customWidth="1"/>
    <col min="3" max="3" width="12.44140625" style="35" bestFit="1" customWidth="1"/>
    <col min="4" max="4" width="6.77734375" style="35" bestFit="1" customWidth="1"/>
    <col min="5" max="5" width="3.5546875" style="63" customWidth="1"/>
    <col min="6" max="6" width="18.5546875" style="35" customWidth="1"/>
    <col min="7" max="7" width="15" style="35" bestFit="1" customWidth="1"/>
    <col min="8" max="8" width="3.5546875" style="59" customWidth="1"/>
    <col min="9" max="9" width="12.44140625" style="35" bestFit="1" customWidth="1"/>
    <col min="10" max="10" width="6.77734375" style="35" bestFit="1" customWidth="1"/>
    <col min="11" max="11" width="3.5546875" style="59" customWidth="1"/>
    <col min="12" max="12" width="18.5546875" style="35" customWidth="1"/>
    <col min="13" max="13" width="14.44140625" style="35" bestFit="1" customWidth="1"/>
    <col min="14" max="14" width="3.5546875" style="44" customWidth="1"/>
    <col min="15" max="15" width="12.44140625" style="35" bestFit="1" customWidth="1"/>
    <col min="16" max="16" width="4.44140625" style="35" bestFit="1" customWidth="1"/>
    <col min="17" max="17" width="3.5546875" style="44" customWidth="1"/>
    <col min="18" max="18" width="11.88671875" style="35" customWidth="1"/>
    <col min="19" max="19" width="13.5546875" style="35" bestFit="1" customWidth="1"/>
    <col min="20" max="20" width="3.5546875" style="44" customWidth="1"/>
    <col min="21" max="21" width="12.44140625" style="35" bestFit="1" customWidth="1"/>
    <col min="22" max="22" width="3.5546875" style="44" customWidth="1"/>
    <col min="23" max="24" width="16.5546875" style="35" customWidth="1"/>
    <col min="25" max="26" width="16.5546875" style="17" customWidth="1"/>
    <col min="27" max="27" width="16.5546875" style="18" customWidth="1"/>
    <col min="28" max="28" width="16.5546875" style="17" customWidth="1"/>
    <col min="29" max="29" width="16.5546875" style="18" customWidth="1"/>
    <col min="30" max="30" width="16.5546875" style="17" customWidth="1"/>
    <col min="31" max="31" width="16.5546875" style="18" customWidth="1"/>
    <col min="32" max="16384" width="8.88671875" style="1"/>
  </cols>
  <sheetData>
    <row r="1" spans="1:31" s="28" customFormat="1" ht="18" customHeight="1" x14ac:dyDescent="0.3">
      <c r="A1" s="27" t="s">
        <v>27</v>
      </c>
      <c r="B1" s="73" t="s">
        <v>83</v>
      </c>
      <c r="C1" s="74"/>
      <c r="D1" s="74"/>
      <c r="E1" s="74"/>
      <c r="F1" s="74"/>
      <c r="G1" s="75"/>
      <c r="H1" s="73" t="s">
        <v>72</v>
      </c>
      <c r="I1" s="74"/>
      <c r="J1" s="74"/>
      <c r="K1" s="74"/>
      <c r="L1" s="74"/>
      <c r="M1" s="75"/>
      <c r="N1" s="73" t="s">
        <v>65</v>
      </c>
      <c r="O1" s="74"/>
      <c r="P1" s="74"/>
      <c r="Q1" s="74"/>
      <c r="R1" s="74"/>
      <c r="S1" s="75"/>
      <c r="T1" s="73" t="s">
        <v>58</v>
      </c>
      <c r="U1" s="74"/>
      <c r="V1" s="74"/>
      <c r="W1" s="75"/>
      <c r="X1" s="73" t="s">
        <v>53</v>
      </c>
      <c r="Y1" s="75"/>
      <c r="Z1" s="73" t="s">
        <v>33</v>
      </c>
      <c r="AA1" s="75"/>
      <c r="AB1" s="73" t="s">
        <v>34</v>
      </c>
      <c r="AC1" s="75"/>
      <c r="AD1" s="73" t="s">
        <v>20</v>
      </c>
      <c r="AE1" s="75"/>
    </row>
    <row r="2" spans="1:31" s="21" customFormat="1" ht="31.95" customHeight="1" thickBot="1" x14ac:dyDescent="0.35">
      <c r="A2" s="20" t="s">
        <v>26</v>
      </c>
      <c r="B2" s="76" t="s">
        <v>73</v>
      </c>
      <c r="C2" s="77"/>
      <c r="D2" s="77"/>
      <c r="E2" s="77"/>
      <c r="F2" s="77"/>
      <c r="G2" s="78"/>
      <c r="H2" s="76" t="s">
        <v>73</v>
      </c>
      <c r="I2" s="77"/>
      <c r="J2" s="77"/>
      <c r="K2" s="77"/>
      <c r="L2" s="77"/>
      <c r="M2" s="78"/>
      <c r="N2" s="76" t="s">
        <v>66</v>
      </c>
      <c r="O2" s="77"/>
      <c r="P2" s="77"/>
      <c r="Q2" s="77"/>
      <c r="R2" s="77"/>
      <c r="S2" s="78"/>
      <c r="T2" s="81" t="s">
        <v>64</v>
      </c>
      <c r="U2" s="82"/>
      <c r="V2" s="82"/>
      <c r="W2" s="83"/>
      <c r="X2" s="81" t="s">
        <v>55</v>
      </c>
      <c r="Y2" s="83"/>
      <c r="Z2" s="81" t="s">
        <v>42</v>
      </c>
      <c r="AA2" s="83"/>
      <c r="AB2" s="81" t="s">
        <v>51</v>
      </c>
      <c r="AC2" s="83"/>
      <c r="AD2" s="81" t="s">
        <v>52</v>
      </c>
      <c r="AE2" s="83"/>
    </row>
    <row r="3" spans="1:31" ht="71.25" customHeight="1" x14ac:dyDescent="0.3">
      <c r="A3" s="8" t="s">
        <v>0</v>
      </c>
      <c r="B3" s="39">
        <v>3</v>
      </c>
      <c r="C3" s="38">
        <v>8000</v>
      </c>
      <c r="D3" s="53">
        <f>(C3-I3)/I3</f>
        <v>0</v>
      </c>
      <c r="E3" s="45">
        <v>1</v>
      </c>
      <c r="F3" s="79"/>
      <c r="G3" s="16">
        <f>B3*C3*E3</f>
        <v>24000</v>
      </c>
      <c r="H3" s="39">
        <v>3</v>
      </c>
      <c r="I3" s="38">
        <v>8000</v>
      </c>
      <c r="J3" s="53">
        <f>(I3-O3)/O3</f>
        <v>0</v>
      </c>
      <c r="K3" s="45">
        <v>1</v>
      </c>
      <c r="L3" s="79" t="s">
        <v>71</v>
      </c>
      <c r="M3" s="16">
        <f>H3*I3*K3</f>
        <v>24000</v>
      </c>
      <c r="N3" s="39">
        <v>3</v>
      </c>
      <c r="O3" s="38">
        <v>8000</v>
      </c>
      <c r="P3" s="53">
        <f>(O3-U3)/U3</f>
        <v>0.33333333333333331</v>
      </c>
      <c r="Q3" s="45">
        <v>1</v>
      </c>
      <c r="R3" s="79" t="s">
        <v>71</v>
      </c>
      <c r="S3" s="16">
        <f>N3*O3*Q3</f>
        <v>24000</v>
      </c>
      <c r="T3" s="39">
        <v>3</v>
      </c>
      <c r="U3" s="38">
        <v>6000</v>
      </c>
      <c r="V3" s="45">
        <v>1</v>
      </c>
      <c r="W3" s="16">
        <f>T3*U3*V3</f>
        <v>18000</v>
      </c>
      <c r="X3" s="31" t="s">
        <v>1</v>
      </c>
      <c r="Y3" s="10">
        <v>18000</v>
      </c>
      <c r="Z3" s="9" t="s">
        <v>1</v>
      </c>
      <c r="AA3" s="10">
        <v>18000</v>
      </c>
      <c r="AB3" s="9" t="s">
        <v>22</v>
      </c>
      <c r="AC3" s="10">
        <v>15000</v>
      </c>
      <c r="AD3" s="9"/>
      <c r="AE3" s="10"/>
    </row>
    <row r="4" spans="1:31" x14ac:dyDescent="0.3">
      <c r="A4" s="6" t="s">
        <v>2</v>
      </c>
      <c r="B4" s="40">
        <v>2</v>
      </c>
      <c r="C4" s="31">
        <v>8000</v>
      </c>
      <c r="D4" s="54">
        <f>(C4-I4)/I4</f>
        <v>0</v>
      </c>
      <c r="E4" s="63">
        <v>1</v>
      </c>
      <c r="F4" s="80"/>
      <c r="G4" s="10">
        <f>B4*C4*E4</f>
        <v>16000</v>
      </c>
      <c r="H4" s="40">
        <v>2</v>
      </c>
      <c r="I4" s="31">
        <v>8000</v>
      </c>
      <c r="J4" s="54">
        <f>(I4-O4)/O4</f>
        <v>0</v>
      </c>
      <c r="K4" s="59">
        <v>1</v>
      </c>
      <c r="L4" s="80"/>
      <c r="M4" s="10">
        <f>H4*I4*K4</f>
        <v>16000</v>
      </c>
      <c r="N4" s="40">
        <v>2</v>
      </c>
      <c r="O4" s="31">
        <v>8000</v>
      </c>
      <c r="P4" s="54">
        <f>(O4-U4)/U4</f>
        <v>0.33333333333333331</v>
      </c>
      <c r="Q4" s="44">
        <v>1</v>
      </c>
      <c r="R4" s="80"/>
      <c r="S4" s="10">
        <f>N4*O4*Q4</f>
        <v>16000</v>
      </c>
      <c r="T4" s="40">
        <v>2</v>
      </c>
      <c r="U4" s="31">
        <v>6000</v>
      </c>
      <c r="V4" s="44">
        <v>1</v>
      </c>
      <c r="W4" s="10">
        <f t="shared" ref="W4:W15" si="0">T4*U4*V4</f>
        <v>12000</v>
      </c>
      <c r="X4" s="31" t="s">
        <v>3</v>
      </c>
      <c r="Y4" s="10">
        <v>12000</v>
      </c>
      <c r="Z4" s="9" t="s">
        <v>3</v>
      </c>
      <c r="AA4" s="10">
        <v>12000</v>
      </c>
      <c r="AB4" s="9" t="s">
        <v>23</v>
      </c>
      <c r="AC4" s="10">
        <v>10000</v>
      </c>
      <c r="AD4" s="9"/>
      <c r="AE4" s="10"/>
    </row>
    <row r="5" spans="1:31" ht="43.2" x14ac:dyDescent="0.3">
      <c r="A5" s="6" t="s">
        <v>35</v>
      </c>
      <c r="B5" s="41"/>
      <c r="C5" s="32" t="s">
        <v>49</v>
      </c>
      <c r="D5" s="55"/>
      <c r="E5" s="46"/>
      <c r="F5" s="31"/>
      <c r="G5" s="10"/>
      <c r="H5" s="41"/>
      <c r="I5" s="32" t="s">
        <v>49</v>
      </c>
      <c r="J5" s="55"/>
      <c r="K5" s="46"/>
      <c r="L5" s="31"/>
      <c r="M5" s="10"/>
      <c r="N5" s="41"/>
      <c r="O5" s="32" t="s">
        <v>49</v>
      </c>
      <c r="P5" s="55"/>
      <c r="Q5" s="46"/>
      <c r="R5" s="31"/>
      <c r="S5" s="10"/>
      <c r="T5" s="41"/>
      <c r="U5" s="32" t="s">
        <v>49</v>
      </c>
      <c r="V5" s="46"/>
      <c r="W5" s="10"/>
      <c r="X5" s="32" t="s">
        <v>49</v>
      </c>
      <c r="Y5" s="10"/>
      <c r="Z5" s="22" t="s">
        <v>49</v>
      </c>
      <c r="AA5" s="10"/>
      <c r="AB5" s="9" t="s">
        <v>37</v>
      </c>
      <c r="AC5" s="10">
        <v>252000</v>
      </c>
      <c r="AD5" s="9" t="s">
        <v>30</v>
      </c>
      <c r="AE5" s="10">
        <v>192000</v>
      </c>
    </row>
    <row r="6" spans="1:31" x14ac:dyDescent="0.3">
      <c r="A6" s="6" t="s">
        <v>4</v>
      </c>
      <c r="B6" s="40">
        <v>1</v>
      </c>
      <c r="C6" s="31">
        <v>8000</v>
      </c>
      <c r="D6" s="54">
        <f>(C6-I6)/I6</f>
        <v>0</v>
      </c>
      <c r="E6" s="63">
        <v>12</v>
      </c>
      <c r="F6" s="31"/>
      <c r="G6" s="10">
        <f>B6*C6*E6</f>
        <v>96000</v>
      </c>
      <c r="H6" s="40">
        <v>1</v>
      </c>
      <c r="I6" s="31">
        <v>8000</v>
      </c>
      <c r="J6" s="54">
        <f>(I6-O6)/O6</f>
        <v>0</v>
      </c>
      <c r="K6" s="59">
        <v>10</v>
      </c>
      <c r="L6" s="31"/>
      <c r="M6" s="10">
        <f>H6*I6*K6</f>
        <v>80000</v>
      </c>
      <c r="N6" s="40">
        <v>1</v>
      </c>
      <c r="O6" s="31">
        <v>8000</v>
      </c>
      <c r="P6" s="54">
        <f>(O6-U6)/U6</f>
        <v>0</v>
      </c>
      <c r="Q6" s="44">
        <v>12</v>
      </c>
      <c r="R6" s="31"/>
      <c r="S6" s="10">
        <f>N6*O6*Q6</f>
        <v>96000</v>
      </c>
      <c r="T6" s="40">
        <v>1</v>
      </c>
      <c r="U6" s="31">
        <v>8000</v>
      </c>
      <c r="V6" s="44">
        <v>12</v>
      </c>
      <c r="W6" s="10">
        <f t="shared" si="0"/>
        <v>96000</v>
      </c>
      <c r="X6" s="31" t="s">
        <v>5</v>
      </c>
      <c r="Y6" s="10">
        <v>96000</v>
      </c>
      <c r="Z6" s="9" t="s">
        <v>5</v>
      </c>
      <c r="AA6" s="10">
        <v>96000</v>
      </c>
      <c r="AB6" s="9" t="s">
        <v>5</v>
      </c>
      <c r="AC6" s="10">
        <v>96000</v>
      </c>
      <c r="AD6" s="9" t="s">
        <v>24</v>
      </c>
      <c r="AE6" s="10">
        <v>60000</v>
      </c>
    </row>
    <row r="7" spans="1:31" ht="43.2" x14ac:dyDescent="0.3">
      <c r="A7" s="6" t="s">
        <v>29</v>
      </c>
      <c r="B7" s="41"/>
      <c r="C7" s="32" t="s">
        <v>49</v>
      </c>
      <c r="D7" s="55"/>
      <c r="E7" s="46"/>
      <c r="F7" s="31"/>
      <c r="G7" s="10"/>
      <c r="H7" s="41"/>
      <c r="I7" s="32" t="s">
        <v>49</v>
      </c>
      <c r="J7" s="55"/>
      <c r="K7" s="46"/>
      <c r="L7" s="31"/>
      <c r="M7" s="10"/>
      <c r="N7" s="41"/>
      <c r="O7" s="32" t="s">
        <v>49</v>
      </c>
      <c r="P7" s="55"/>
      <c r="Q7" s="46"/>
      <c r="R7" s="31"/>
      <c r="S7" s="10"/>
      <c r="T7" s="41"/>
      <c r="U7" s="32" t="s">
        <v>49</v>
      </c>
      <c r="V7" s="46"/>
      <c r="W7" s="10"/>
      <c r="X7" s="32" t="s">
        <v>49</v>
      </c>
      <c r="Y7" s="10"/>
      <c r="Z7" s="22" t="s">
        <v>49</v>
      </c>
      <c r="AA7" s="10"/>
      <c r="AB7" s="9" t="s">
        <v>30</v>
      </c>
      <c r="AC7" s="10">
        <v>192000</v>
      </c>
      <c r="AD7" s="9"/>
      <c r="AE7" s="10"/>
    </row>
    <row r="8" spans="1:31" x14ac:dyDescent="0.3">
      <c r="A8" s="6" t="s">
        <v>6</v>
      </c>
      <c r="B8" s="40">
        <v>2</v>
      </c>
      <c r="C8" s="31">
        <v>15000</v>
      </c>
      <c r="D8" s="54">
        <f t="shared" ref="D8:D15" si="1">(C8-I8)/I8</f>
        <v>0</v>
      </c>
      <c r="E8" s="63">
        <v>1</v>
      </c>
      <c r="F8" s="31"/>
      <c r="G8" s="10">
        <f t="shared" ref="G8:G15" si="2">B8*C8*E8</f>
        <v>30000</v>
      </c>
      <c r="H8" s="40">
        <v>2</v>
      </c>
      <c r="I8" s="31">
        <v>15000</v>
      </c>
      <c r="J8" s="54">
        <f t="shared" ref="J8:J15" si="3">(I8-O8)/O8</f>
        <v>0</v>
      </c>
      <c r="K8" s="59">
        <v>1</v>
      </c>
      <c r="L8" s="31"/>
      <c r="M8" s="10">
        <f t="shared" ref="M8:M15" si="4">H8*I8*K8</f>
        <v>30000</v>
      </c>
      <c r="N8" s="40">
        <v>2</v>
      </c>
      <c r="O8" s="31">
        <v>15000</v>
      </c>
      <c r="P8" s="54">
        <f t="shared" ref="P8:P15" si="5">(O8-U8)/U8</f>
        <v>0</v>
      </c>
      <c r="Q8" s="44">
        <v>1</v>
      </c>
      <c r="R8" s="31"/>
      <c r="S8" s="10">
        <f t="shared" ref="S8:S15" si="6">N8*O8*Q8</f>
        <v>30000</v>
      </c>
      <c r="T8" s="40">
        <v>2</v>
      </c>
      <c r="U8" s="31">
        <v>15000</v>
      </c>
      <c r="V8" s="44">
        <v>1</v>
      </c>
      <c r="W8" s="10">
        <f t="shared" si="0"/>
        <v>30000</v>
      </c>
      <c r="X8" s="31" t="s">
        <v>7</v>
      </c>
      <c r="Y8" s="10">
        <v>30000</v>
      </c>
      <c r="Z8" s="9" t="s">
        <v>7</v>
      </c>
      <c r="AA8" s="10">
        <v>30000</v>
      </c>
      <c r="AB8" s="9" t="s">
        <v>7</v>
      </c>
      <c r="AC8" s="10">
        <v>30000</v>
      </c>
      <c r="AD8" s="9"/>
      <c r="AE8" s="10"/>
    </row>
    <row r="9" spans="1:31" x14ac:dyDescent="0.3">
      <c r="A9" s="6" t="s">
        <v>8</v>
      </c>
      <c r="B9" s="40">
        <v>1</v>
      </c>
      <c r="C9" s="31">
        <v>1500</v>
      </c>
      <c r="D9" s="54">
        <f t="shared" si="1"/>
        <v>0</v>
      </c>
      <c r="E9" s="63">
        <v>12</v>
      </c>
      <c r="F9" s="31"/>
      <c r="G9" s="10">
        <f t="shared" si="2"/>
        <v>18000</v>
      </c>
      <c r="H9" s="40">
        <v>1</v>
      </c>
      <c r="I9" s="31">
        <v>1500</v>
      </c>
      <c r="J9" s="54">
        <f t="shared" si="3"/>
        <v>0</v>
      </c>
      <c r="K9" s="59">
        <v>10</v>
      </c>
      <c r="L9" s="31"/>
      <c r="M9" s="10">
        <f t="shared" si="4"/>
        <v>15000</v>
      </c>
      <c r="N9" s="40">
        <v>1</v>
      </c>
      <c r="O9" s="31">
        <v>1500</v>
      </c>
      <c r="P9" s="54">
        <f t="shared" si="5"/>
        <v>0</v>
      </c>
      <c r="Q9" s="44">
        <v>12</v>
      </c>
      <c r="R9" s="31"/>
      <c r="S9" s="10">
        <f t="shared" si="6"/>
        <v>18000</v>
      </c>
      <c r="T9" s="40">
        <v>1</v>
      </c>
      <c r="U9" s="31">
        <v>1500</v>
      </c>
      <c r="V9" s="44">
        <v>12</v>
      </c>
      <c r="W9" s="10">
        <f t="shared" si="0"/>
        <v>18000</v>
      </c>
      <c r="X9" s="31" t="s">
        <v>9</v>
      </c>
      <c r="Y9" s="10">
        <v>18000</v>
      </c>
      <c r="Z9" s="9" t="s">
        <v>9</v>
      </c>
      <c r="AA9" s="10">
        <v>18000</v>
      </c>
      <c r="AB9" s="9" t="s">
        <v>10</v>
      </c>
      <c r="AC9" s="10">
        <v>12000</v>
      </c>
      <c r="AD9" s="9"/>
      <c r="AE9" s="10"/>
    </row>
    <row r="10" spans="1:31" x14ac:dyDescent="0.3">
      <c r="A10" s="49" t="s">
        <v>59</v>
      </c>
      <c r="B10" s="40">
        <v>1</v>
      </c>
      <c r="C10" s="31">
        <v>1000</v>
      </c>
      <c r="D10" s="54">
        <f t="shared" si="1"/>
        <v>0</v>
      </c>
      <c r="E10" s="63">
        <v>12</v>
      </c>
      <c r="F10" s="31"/>
      <c r="G10" s="10">
        <f t="shared" si="2"/>
        <v>12000</v>
      </c>
      <c r="H10" s="40">
        <v>1</v>
      </c>
      <c r="I10" s="31">
        <v>1000</v>
      </c>
      <c r="J10" s="54">
        <f t="shared" si="3"/>
        <v>0</v>
      </c>
      <c r="K10" s="59">
        <v>10</v>
      </c>
      <c r="L10" s="31"/>
      <c r="M10" s="10">
        <f t="shared" si="4"/>
        <v>10000</v>
      </c>
      <c r="N10" s="40">
        <v>1</v>
      </c>
      <c r="O10" s="31">
        <v>1000</v>
      </c>
      <c r="P10" s="54">
        <f t="shared" si="5"/>
        <v>0</v>
      </c>
      <c r="Q10" s="44">
        <v>12</v>
      </c>
      <c r="R10" s="31"/>
      <c r="S10" s="10">
        <f t="shared" si="6"/>
        <v>12000</v>
      </c>
      <c r="T10" s="40">
        <v>1</v>
      </c>
      <c r="U10" s="31">
        <v>1000</v>
      </c>
      <c r="V10" s="44">
        <v>12</v>
      </c>
      <c r="W10" s="10">
        <f t="shared" si="0"/>
        <v>12000</v>
      </c>
      <c r="X10" s="31" t="s">
        <v>10</v>
      </c>
      <c r="Y10" s="10">
        <v>12000</v>
      </c>
      <c r="Z10" s="9" t="s">
        <v>10</v>
      </c>
      <c r="AA10" s="10">
        <v>12000</v>
      </c>
      <c r="AB10" s="9"/>
      <c r="AC10" s="10"/>
      <c r="AD10" s="9"/>
      <c r="AE10" s="10"/>
    </row>
    <row r="11" spans="1:31" ht="142.5" customHeight="1" x14ac:dyDescent="0.3">
      <c r="A11" s="6" t="s">
        <v>11</v>
      </c>
      <c r="B11" s="40">
        <v>1</v>
      </c>
      <c r="C11" s="31">
        <v>20000</v>
      </c>
      <c r="D11" s="54">
        <f t="shared" si="1"/>
        <v>0</v>
      </c>
      <c r="E11" s="63">
        <v>12</v>
      </c>
      <c r="F11" s="65"/>
      <c r="G11" s="10">
        <f t="shared" si="2"/>
        <v>240000</v>
      </c>
      <c r="H11" s="40">
        <v>1</v>
      </c>
      <c r="I11" s="31">
        <v>20000</v>
      </c>
      <c r="J11" s="54">
        <f t="shared" si="3"/>
        <v>0.14285714285714285</v>
      </c>
      <c r="K11" s="59">
        <v>10</v>
      </c>
      <c r="L11" s="80" t="s">
        <v>76</v>
      </c>
      <c r="M11" s="10">
        <f t="shared" si="4"/>
        <v>200000</v>
      </c>
      <c r="N11" s="40">
        <v>1</v>
      </c>
      <c r="O11" s="31">
        <v>17500</v>
      </c>
      <c r="P11" s="54">
        <f t="shared" si="5"/>
        <v>6.0606060606060608E-2</v>
      </c>
      <c r="Q11" s="44">
        <v>12</v>
      </c>
      <c r="R11" s="31" t="s">
        <v>67</v>
      </c>
      <c r="S11" s="10">
        <f t="shared" si="6"/>
        <v>210000</v>
      </c>
      <c r="T11" s="40">
        <v>1</v>
      </c>
      <c r="U11" s="31">
        <v>16500</v>
      </c>
      <c r="V11" s="44">
        <v>12</v>
      </c>
      <c r="W11" s="10">
        <f t="shared" si="0"/>
        <v>198000</v>
      </c>
      <c r="X11" s="31" t="s">
        <v>12</v>
      </c>
      <c r="Y11" s="10">
        <v>180000</v>
      </c>
      <c r="Z11" s="9" t="s">
        <v>12</v>
      </c>
      <c r="AA11" s="10">
        <v>180000</v>
      </c>
      <c r="AB11" s="9" t="s">
        <v>31</v>
      </c>
      <c r="AC11" s="10">
        <v>156000</v>
      </c>
      <c r="AD11" s="9"/>
      <c r="AE11" s="10"/>
    </row>
    <row r="12" spans="1:31" ht="43.2" x14ac:dyDescent="0.3">
      <c r="A12" s="6" t="s">
        <v>13</v>
      </c>
      <c r="B12" s="40">
        <v>2</v>
      </c>
      <c r="C12" s="31">
        <v>12000</v>
      </c>
      <c r="D12" s="54">
        <f t="shared" si="1"/>
        <v>0</v>
      </c>
      <c r="E12" s="63">
        <v>12</v>
      </c>
      <c r="F12" s="65"/>
      <c r="G12" s="10">
        <f t="shared" si="2"/>
        <v>288000</v>
      </c>
      <c r="H12" s="40">
        <v>2</v>
      </c>
      <c r="I12" s="31">
        <v>12000</v>
      </c>
      <c r="J12" s="54">
        <f t="shared" si="3"/>
        <v>0.2</v>
      </c>
      <c r="K12" s="59">
        <v>10</v>
      </c>
      <c r="L12" s="80"/>
      <c r="M12" s="10">
        <f t="shared" si="4"/>
        <v>240000</v>
      </c>
      <c r="N12" s="40">
        <v>2</v>
      </c>
      <c r="O12" s="31">
        <v>10000</v>
      </c>
      <c r="P12" s="54">
        <f t="shared" si="5"/>
        <v>0.25</v>
      </c>
      <c r="Q12" s="44">
        <v>12</v>
      </c>
      <c r="R12" s="31" t="s">
        <v>69</v>
      </c>
      <c r="S12" s="10">
        <f t="shared" si="6"/>
        <v>240000</v>
      </c>
      <c r="T12" s="40">
        <v>2</v>
      </c>
      <c r="U12" s="31">
        <v>8000</v>
      </c>
      <c r="V12" s="44">
        <v>12</v>
      </c>
      <c r="W12" s="10">
        <f t="shared" si="0"/>
        <v>192000</v>
      </c>
      <c r="X12" s="31" t="s">
        <v>14</v>
      </c>
      <c r="Y12" s="10">
        <v>168000</v>
      </c>
      <c r="Z12" s="9" t="s">
        <v>14</v>
      </c>
      <c r="AA12" s="10">
        <v>168000</v>
      </c>
      <c r="AB12" s="9" t="s">
        <v>28</v>
      </c>
      <c r="AC12" s="10">
        <v>144000</v>
      </c>
      <c r="AD12" s="9" t="s">
        <v>28</v>
      </c>
      <c r="AE12" s="10">
        <v>144000</v>
      </c>
    </row>
    <row r="13" spans="1:31" ht="43.2" x14ac:dyDescent="0.3">
      <c r="A13" s="6" t="s">
        <v>15</v>
      </c>
      <c r="B13" s="40">
        <v>2</v>
      </c>
      <c r="C13" s="31">
        <v>6000</v>
      </c>
      <c r="D13" s="54">
        <f t="shared" si="1"/>
        <v>0</v>
      </c>
      <c r="E13" s="63">
        <v>12</v>
      </c>
      <c r="F13" s="65"/>
      <c r="G13" s="10">
        <f t="shared" si="2"/>
        <v>144000</v>
      </c>
      <c r="H13" s="40">
        <v>2</v>
      </c>
      <c r="I13" s="31">
        <v>6000</v>
      </c>
      <c r="J13" s="54">
        <f t="shared" si="3"/>
        <v>0.33333333333333331</v>
      </c>
      <c r="K13" s="59">
        <v>10</v>
      </c>
      <c r="L13" s="80"/>
      <c r="M13" s="10">
        <f t="shared" si="4"/>
        <v>120000</v>
      </c>
      <c r="N13" s="40">
        <v>2</v>
      </c>
      <c r="O13" s="31">
        <v>4500</v>
      </c>
      <c r="P13" s="54">
        <f t="shared" si="5"/>
        <v>0.2857142857142857</v>
      </c>
      <c r="Q13" s="44">
        <v>12</v>
      </c>
      <c r="R13" s="31" t="s">
        <v>68</v>
      </c>
      <c r="S13" s="10">
        <f t="shared" si="6"/>
        <v>108000</v>
      </c>
      <c r="T13" s="40">
        <v>2</v>
      </c>
      <c r="U13" s="31">
        <v>3500</v>
      </c>
      <c r="V13" s="44">
        <v>12</v>
      </c>
      <c r="W13" s="10">
        <f t="shared" si="0"/>
        <v>84000</v>
      </c>
      <c r="X13" s="31" t="s">
        <v>16</v>
      </c>
      <c r="Y13" s="10">
        <v>72000</v>
      </c>
      <c r="Z13" s="9" t="s">
        <v>16</v>
      </c>
      <c r="AA13" s="10">
        <v>72000</v>
      </c>
      <c r="AB13" s="9" t="s">
        <v>25</v>
      </c>
      <c r="AC13" s="10">
        <v>48000</v>
      </c>
      <c r="AD13" s="9" t="s">
        <v>25</v>
      </c>
      <c r="AE13" s="10">
        <v>48000</v>
      </c>
    </row>
    <row r="14" spans="1:31" ht="43.2" x14ac:dyDescent="0.3">
      <c r="A14" s="6" t="s">
        <v>17</v>
      </c>
      <c r="B14" s="40">
        <v>1</v>
      </c>
      <c r="C14" s="31">
        <v>6000</v>
      </c>
      <c r="D14" s="54">
        <f t="shared" si="1"/>
        <v>0</v>
      </c>
      <c r="E14" s="63">
        <v>12</v>
      </c>
      <c r="F14" s="65"/>
      <c r="G14" s="10">
        <f t="shared" si="2"/>
        <v>72000</v>
      </c>
      <c r="H14" s="40">
        <v>1</v>
      </c>
      <c r="I14" s="31">
        <v>6000</v>
      </c>
      <c r="J14" s="54">
        <f t="shared" si="3"/>
        <v>0.33333333333333331</v>
      </c>
      <c r="K14" s="59">
        <v>10</v>
      </c>
      <c r="L14" s="80"/>
      <c r="M14" s="10">
        <f t="shared" si="4"/>
        <v>60000</v>
      </c>
      <c r="N14" s="40">
        <v>1</v>
      </c>
      <c r="O14" s="31">
        <v>4500</v>
      </c>
      <c r="P14" s="54">
        <f t="shared" si="5"/>
        <v>0.2857142857142857</v>
      </c>
      <c r="Q14" s="44">
        <v>12</v>
      </c>
      <c r="R14" s="31" t="s">
        <v>68</v>
      </c>
      <c r="S14" s="10">
        <f t="shared" si="6"/>
        <v>54000</v>
      </c>
      <c r="T14" s="40">
        <v>1</v>
      </c>
      <c r="U14" s="31">
        <v>3500</v>
      </c>
      <c r="V14" s="44">
        <v>12</v>
      </c>
      <c r="W14" s="10">
        <f t="shared" si="0"/>
        <v>42000</v>
      </c>
      <c r="X14" s="31" t="s">
        <v>18</v>
      </c>
      <c r="Y14" s="10">
        <v>36000</v>
      </c>
      <c r="Z14" s="9" t="s">
        <v>18</v>
      </c>
      <c r="AA14" s="10">
        <v>36000</v>
      </c>
      <c r="AB14" s="9"/>
      <c r="AC14" s="10"/>
      <c r="AD14" s="9" t="s">
        <v>32</v>
      </c>
      <c r="AE14" s="10">
        <v>48000</v>
      </c>
    </row>
    <row r="15" spans="1:31" ht="43.2" x14ac:dyDescent="0.3">
      <c r="A15" s="49" t="s">
        <v>60</v>
      </c>
      <c r="B15" s="40">
        <v>1</v>
      </c>
      <c r="C15" s="31">
        <v>10000</v>
      </c>
      <c r="D15" s="54">
        <f t="shared" si="1"/>
        <v>0</v>
      </c>
      <c r="E15" s="63">
        <v>12</v>
      </c>
      <c r="F15" s="65"/>
      <c r="G15" s="10">
        <f t="shared" si="2"/>
        <v>120000</v>
      </c>
      <c r="H15" s="40">
        <v>1</v>
      </c>
      <c r="I15" s="31">
        <v>10000</v>
      </c>
      <c r="J15" s="54">
        <f t="shared" si="3"/>
        <v>0.25</v>
      </c>
      <c r="K15" s="59">
        <v>10</v>
      </c>
      <c r="L15" s="80"/>
      <c r="M15" s="10">
        <f t="shared" si="4"/>
        <v>100000</v>
      </c>
      <c r="N15" s="40">
        <v>1</v>
      </c>
      <c r="O15" s="31">
        <v>8000</v>
      </c>
      <c r="P15" s="54">
        <f t="shared" si="5"/>
        <v>6.6666666666666666E-2</v>
      </c>
      <c r="Q15" s="44">
        <v>12</v>
      </c>
      <c r="R15" s="31" t="s">
        <v>69</v>
      </c>
      <c r="S15" s="10">
        <f t="shared" si="6"/>
        <v>96000</v>
      </c>
      <c r="T15" s="40">
        <v>1</v>
      </c>
      <c r="U15" s="31">
        <v>7500</v>
      </c>
      <c r="V15" s="44">
        <v>12</v>
      </c>
      <c r="W15" s="10">
        <f t="shared" si="0"/>
        <v>90000</v>
      </c>
      <c r="X15" s="31" t="s">
        <v>19</v>
      </c>
      <c r="Y15" s="10">
        <v>84000</v>
      </c>
      <c r="Z15" s="9" t="s">
        <v>19</v>
      </c>
      <c r="AA15" s="10">
        <v>84000</v>
      </c>
      <c r="AB15" s="9"/>
      <c r="AC15" s="10"/>
      <c r="AD15" s="9"/>
      <c r="AE15" s="10"/>
    </row>
    <row r="16" spans="1:31" s="3" customFormat="1" ht="15" thickBot="1" x14ac:dyDescent="0.35">
      <c r="A16" s="7"/>
      <c r="B16" s="42"/>
      <c r="C16" s="61"/>
      <c r="D16" s="61"/>
      <c r="E16" s="47"/>
      <c r="F16" s="61"/>
      <c r="G16" s="62"/>
      <c r="H16" s="42"/>
      <c r="I16" s="56"/>
      <c r="J16" s="56"/>
      <c r="K16" s="47"/>
      <c r="L16" s="56"/>
      <c r="M16" s="57"/>
      <c r="N16" s="42"/>
      <c r="O16" s="50"/>
      <c r="P16" s="50"/>
      <c r="Q16" s="47"/>
      <c r="R16" s="52"/>
      <c r="S16" s="51"/>
      <c r="T16" s="42"/>
      <c r="U16" s="36"/>
      <c r="V16" s="47"/>
      <c r="W16" s="30"/>
      <c r="X16" s="36"/>
      <c r="Y16" s="29"/>
      <c r="Z16" s="11"/>
      <c r="AA16" s="12"/>
      <c r="AB16" s="13"/>
      <c r="AC16" s="14"/>
      <c r="AD16" s="13"/>
      <c r="AE16" s="14"/>
    </row>
    <row r="17" spans="1:31" s="5" customFormat="1" x14ac:dyDescent="0.3">
      <c r="A17" s="8" t="s">
        <v>21</v>
      </c>
      <c r="B17" s="39"/>
      <c r="C17" s="33"/>
      <c r="D17" s="54">
        <f>(G17-M17)/M17</f>
        <v>0.18435754189944134</v>
      </c>
      <c r="E17" s="45"/>
      <c r="F17" s="38"/>
      <c r="G17" s="16">
        <f>SUM(G3:G16)</f>
        <v>1060000</v>
      </c>
      <c r="H17" s="39"/>
      <c r="I17" s="33"/>
      <c r="J17" s="54">
        <f>(M17-S17)/S17</f>
        <v>-9.9557522123893804E-3</v>
      </c>
      <c r="K17" s="45"/>
      <c r="L17" s="38"/>
      <c r="M17" s="16">
        <f>SUM(M3:M16)</f>
        <v>895000</v>
      </c>
      <c r="N17" s="39"/>
      <c r="O17" s="33"/>
      <c r="P17" s="54">
        <f>(S17-W17)/W17</f>
        <v>0.14141414141414141</v>
      </c>
      <c r="Q17" s="45"/>
      <c r="R17" s="38"/>
      <c r="S17" s="16">
        <f>SUM(S3:S16)</f>
        <v>904000</v>
      </c>
      <c r="T17" s="39"/>
      <c r="U17" s="33"/>
      <c r="V17" s="45"/>
      <c r="W17" s="16">
        <f>SUM(W3:W16)</f>
        <v>792000</v>
      </c>
      <c r="X17" s="33"/>
      <c r="Y17" s="16">
        <f>SUM(Y3:Y16)</f>
        <v>726000</v>
      </c>
      <c r="Z17" s="15"/>
      <c r="AA17" s="16">
        <f>SUM(AA3:AA16)</f>
        <v>726000</v>
      </c>
      <c r="AB17" s="15"/>
      <c r="AC17" s="16">
        <f>SUM(AC3:AC16)</f>
        <v>955000</v>
      </c>
      <c r="AD17" s="15" t="s">
        <v>43</v>
      </c>
      <c r="AE17" s="16">
        <f>SUM(AE3:AE16)</f>
        <v>492000</v>
      </c>
    </row>
    <row r="18" spans="1:31" s="2" customFormat="1" x14ac:dyDescent="0.3">
      <c r="A18" s="6" t="s">
        <v>38</v>
      </c>
      <c r="B18" s="40"/>
      <c r="C18" s="34"/>
      <c r="D18" s="34"/>
      <c r="E18" s="63"/>
      <c r="F18" s="31"/>
      <c r="G18" s="10"/>
      <c r="H18" s="40"/>
      <c r="I18" s="34"/>
      <c r="J18" s="34"/>
      <c r="K18" s="59"/>
      <c r="L18" s="31"/>
      <c r="M18" s="10"/>
      <c r="N18" s="40"/>
      <c r="O18" s="34"/>
      <c r="P18" s="34"/>
      <c r="Q18" s="44"/>
      <c r="R18" s="31"/>
      <c r="S18" s="10"/>
      <c r="T18" s="40"/>
      <c r="U18" s="34"/>
      <c r="V18" s="44"/>
      <c r="W18" s="10" t="s">
        <v>63</v>
      </c>
      <c r="X18" s="34">
        <v>42534</v>
      </c>
      <c r="Y18" s="10">
        <v>726000</v>
      </c>
      <c r="Z18" s="19">
        <v>42161</v>
      </c>
      <c r="AA18" s="10">
        <v>726000</v>
      </c>
      <c r="AB18" s="19">
        <v>41791</v>
      </c>
      <c r="AC18" s="10">
        <v>492000</v>
      </c>
      <c r="AD18" s="19">
        <v>41609</v>
      </c>
      <c r="AE18" s="10">
        <f>AE17/2</f>
        <v>246000</v>
      </c>
    </row>
    <row r="19" spans="1:31" s="2" customFormat="1" ht="14.25" customHeight="1" x14ac:dyDescent="0.3">
      <c r="A19" s="6" t="s">
        <v>38</v>
      </c>
      <c r="B19" s="40"/>
      <c r="C19" s="35"/>
      <c r="D19" s="35"/>
      <c r="E19" s="63"/>
      <c r="F19" s="35"/>
      <c r="G19" s="18"/>
      <c r="H19" s="40"/>
      <c r="I19" s="35"/>
      <c r="J19" s="35"/>
      <c r="K19" s="59"/>
      <c r="L19" s="35"/>
      <c r="M19" s="18"/>
      <c r="N19" s="40"/>
      <c r="O19" s="35"/>
      <c r="P19" s="35"/>
      <c r="Q19" s="44"/>
      <c r="R19" s="35"/>
      <c r="S19" s="18"/>
      <c r="T19" s="40"/>
      <c r="U19" s="35"/>
      <c r="V19" s="44"/>
      <c r="W19" s="18"/>
      <c r="X19" s="35"/>
      <c r="Y19" s="18"/>
      <c r="Z19" s="17"/>
      <c r="AA19" s="18"/>
      <c r="AB19" s="19">
        <v>41974</v>
      </c>
      <c r="AC19" s="10">
        <v>367000</v>
      </c>
      <c r="AD19" s="17"/>
      <c r="AE19" s="18"/>
    </row>
    <row r="20" spans="1:31" s="2" customFormat="1" ht="100.2" customHeight="1" x14ac:dyDescent="0.3">
      <c r="A20" s="6" t="s">
        <v>39</v>
      </c>
      <c r="B20" s="40"/>
      <c r="C20" s="34">
        <v>43549</v>
      </c>
      <c r="D20" s="34"/>
      <c r="E20" s="66" t="s">
        <v>77</v>
      </c>
      <c r="F20" s="67"/>
      <c r="G20" s="68"/>
      <c r="H20" s="40"/>
      <c r="I20" s="34">
        <v>43549</v>
      </c>
      <c r="J20" s="34"/>
      <c r="K20" s="66" t="s">
        <v>77</v>
      </c>
      <c r="L20" s="67"/>
      <c r="M20" s="68"/>
      <c r="N20" s="40"/>
      <c r="O20" s="34">
        <v>42903</v>
      </c>
      <c r="P20" s="34"/>
      <c r="Q20" s="66" t="s">
        <v>62</v>
      </c>
      <c r="R20" s="67"/>
      <c r="S20" s="68"/>
      <c r="T20" s="40"/>
      <c r="U20" s="34">
        <v>42903</v>
      </c>
      <c r="V20" s="66" t="s">
        <v>62</v>
      </c>
      <c r="W20" s="68"/>
      <c r="X20" s="35"/>
      <c r="Y20" s="18"/>
      <c r="Z20" s="19">
        <v>42339</v>
      </c>
      <c r="AA20" s="25" t="s">
        <v>57</v>
      </c>
      <c r="AB20" s="19">
        <v>41831</v>
      </c>
      <c r="AC20" s="26" t="s">
        <v>48</v>
      </c>
      <c r="AD20" s="19">
        <v>41548</v>
      </c>
      <c r="AE20" s="25" t="s">
        <v>47</v>
      </c>
    </row>
    <row r="21" spans="1:31" s="37" customFormat="1" ht="54" customHeight="1" x14ac:dyDescent="0.3">
      <c r="A21" s="6" t="s">
        <v>78</v>
      </c>
      <c r="B21" s="40"/>
      <c r="C21" s="34">
        <v>43858</v>
      </c>
      <c r="D21" s="34"/>
      <c r="E21" s="66" t="s">
        <v>81</v>
      </c>
      <c r="F21" s="67"/>
      <c r="G21" s="68"/>
      <c r="H21" s="40"/>
      <c r="I21" s="34">
        <v>43549</v>
      </c>
      <c r="J21" s="34"/>
      <c r="K21" s="66" t="s">
        <v>79</v>
      </c>
      <c r="L21" s="67"/>
      <c r="M21" s="68"/>
      <c r="N21" s="40"/>
      <c r="O21" s="34"/>
      <c r="P21" s="34"/>
      <c r="Q21" s="66"/>
      <c r="R21" s="67"/>
      <c r="S21" s="68"/>
      <c r="T21" s="40"/>
      <c r="U21" s="34"/>
      <c r="V21" s="66"/>
      <c r="W21" s="68"/>
      <c r="X21" s="35"/>
      <c r="Y21" s="18"/>
      <c r="Z21" s="19"/>
      <c r="AA21" s="25"/>
      <c r="AB21" s="19"/>
      <c r="AC21" s="26"/>
      <c r="AD21" s="19"/>
      <c r="AE21" s="25"/>
    </row>
    <row r="22" spans="1:31" s="3" customFormat="1" ht="120" customHeight="1" thickBot="1" x14ac:dyDescent="0.35">
      <c r="A22" s="7" t="s">
        <v>41</v>
      </c>
      <c r="B22" s="42"/>
      <c r="C22" s="69" t="s">
        <v>82</v>
      </c>
      <c r="D22" s="69"/>
      <c r="E22" s="69"/>
      <c r="F22" s="69"/>
      <c r="G22" s="70"/>
      <c r="H22" s="42"/>
      <c r="I22" s="69" t="s">
        <v>80</v>
      </c>
      <c r="J22" s="69"/>
      <c r="K22" s="69"/>
      <c r="L22" s="69"/>
      <c r="M22" s="70"/>
      <c r="N22" s="42"/>
      <c r="O22" s="69" t="s">
        <v>70</v>
      </c>
      <c r="P22" s="69"/>
      <c r="Q22" s="69"/>
      <c r="R22" s="69"/>
      <c r="S22" s="70"/>
      <c r="T22" s="42"/>
      <c r="U22" s="69" t="s">
        <v>61</v>
      </c>
      <c r="V22" s="69"/>
      <c r="W22" s="70"/>
      <c r="X22" s="69" t="s">
        <v>56</v>
      </c>
      <c r="Y22" s="70"/>
      <c r="Z22" s="84" t="s">
        <v>46</v>
      </c>
      <c r="AA22" s="70"/>
      <c r="AB22" s="84" t="s">
        <v>45</v>
      </c>
      <c r="AC22" s="70"/>
      <c r="AD22" s="84" t="s">
        <v>44</v>
      </c>
      <c r="AE22" s="70"/>
    </row>
    <row r="23" spans="1:31" s="4" customFormat="1" ht="31.2" x14ac:dyDescent="0.3">
      <c r="A23" s="48" t="s">
        <v>50</v>
      </c>
      <c r="B23" s="43"/>
      <c r="C23" s="71" t="str">
        <f>B1</f>
        <v>June 2020 - May 2021</v>
      </c>
      <c r="D23" s="71"/>
      <c r="E23" s="71"/>
      <c r="F23" s="71"/>
      <c r="G23" s="72"/>
      <c r="H23" s="43"/>
      <c r="I23" s="71" t="str">
        <f>H1</f>
        <v>June 2019 - March 2020</v>
      </c>
      <c r="J23" s="71"/>
      <c r="K23" s="71"/>
      <c r="L23" s="71"/>
      <c r="M23" s="72"/>
      <c r="N23" s="43"/>
      <c r="O23" s="71" t="str">
        <f>N1</f>
        <v>June 2018 - May 2019</v>
      </c>
      <c r="P23" s="71"/>
      <c r="Q23" s="71"/>
      <c r="R23" s="71"/>
      <c r="S23" s="72"/>
      <c r="T23" s="43"/>
      <c r="U23" s="71" t="str">
        <f>T1</f>
        <v>June 2017 - May 2018</v>
      </c>
      <c r="V23" s="71"/>
      <c r="W23" s="72"/>
      <c r="X23" s="71" t="str">
        <f>X1</f>
        <v>June 2016 - May 2017</v>
      </c>
      <c r="Y23" s="72"/>
      <c r="Z23" s="85" t="str">
        <f>Z1</f>
        <v>June 2015 - May 2016</v>
      </c>
      <c r="AA23" s="72"/>
      <c r="AB23" s="23"/>
      <c r="AC23" s="24"/>
      <c r="AD23" s="23"/>
      <c r="AE23" s="24"/>
    </row>
    <row r="24" spans="1:31" s="2" customFormat="1" ht="57.6" x14ac:dyDescent="0.3">
      <c r="A24" s="6" t="s">
        <v>13</v>
      </c>
      <c r="B24" s="40">
        <v>2</v>
      </c>
      <c r="C24" s="31"/>
      <c r="D24" s="31"/>
      <c r="E24" s="63">
        <v>12</v>
      </c>
      <c r="F24" s="64" t="s">
        <v>75</v>
      </c>
      <c r="G24" s="10"/>
      <c r="H24" s="40">
        <v>2</v>
      </c>
      <c r="I24" s="31"/>
      <c r="J24" s="31"/>
      <c r="K24" s="59">
        <v>12</v>
      </c>
      <c r="L24" s="60" t="s">
        <v>75</v>
      </c>
      <c r="M24" s="10"/>
      <c r="N24" s="40">
        <v>1</v>
      </c>
      <c r="O24" s="31"/>
      <c r="P24" s="31"/>
      <c r="Q24" s="44">
        <v>12</v>
      </c>
      <c r="R24" s="31"/>
      <c r="S24" s="10"/>
      <c r="T24" s="40">
        <v>1</v>
      </c>
      <c r="U24" s="31"/>
      <c r="V24" s="44">
        <v>12</v>
      </c>
      <c r="W24" s="10"/>
      <c r="X24" s="31" t="s">
        <v>19</v>
      </c>
      <c r="Y24" s="10">
        <v>84000</v>
      </c>
      <c r="Z24" s="9" t="s">
        <v>19</v>
      </c>
      <c r="AA24" s="10">
        <v>84000</v>
      </c>
      <c r="AB24" s="17"/>
      <c r="AC24" s="18"/>
      <c r="AD24" s="17"/>
      <c r="AE24" s="18"/>
    </row>
    <row r="25" spans="1:31" s="2" customFormat="1" x14ac:dyDescent="0.3">
      <c r="A25" s="6" t="s">
        <v>35</v>
      </c>
      <c r="B25" s="40">
        <v>1</v>
      </c>
      <c r="C25" s="31"/>
      <c r="D25" s="31"/>
      <c r="E25" s="63">
        <v>12</v>
      </c>
      <c r="F25" s="31"/>
      <c r="G25" s="10"/>
      <c r="H25" s="40">
        <v>1</v>
      </c>
      <c r="I25" s="31"/>
      <c r="J25" s="31"/>
      <c r="K25" s="59">
        <v>12</v>
      </c>
      <c r="L25" s="31"/>
      <c r="M25" s="10"/>
      <c r="N25" s="40">
        <v>1</v>
      </c>
      <c r="O25" s="31"/>
      <c r="P25" s="31"/>
      <c r="Q25" s="44">
        <v>12</v>
      </c>
      <c r="R25" s="31"/>
      <c r="S25" s="10"/>
      <c r="T25" s="40">
        <v>1</v>
      </c>
      <c r="U25" s="31"/>
      <c r="V25" s="44">
        <v>12</v>
      </c>
      <c r="W25" s="10"/>
      <c r="X25" s="31" t="s">
        <v>12</v>
      </c>
      <c r="Y25" s="10">
        <f>12*15000</f>
        <v>180000</v>
      </c>
      <c r="Z25" s="9" t="s">
        <v>30</v>
      </c>
      <c r="AA25" s="10">
        <v>192000</v>
      </c>
      <c r="AB25" s="17"/>
      <c r="AC25" s="18"/>
      <c r="AD25" s="17"/>
      <c r="AE25" s="18"/>
    </row>
    <row r="26" spans="1:31" s="2" customFormat="1" ht="115.2" x14ac:dyDescent="0.3">
      <c r="A26" s="6" t="s">
        <v>40</v>
      </c>
      <c r="B26" s="40">
        <v>2</v>
      </c>
      <c r="C26" s="31"/>
      <c r="D26" s="31"/>
      <c r="E26" s="63">
        <v>12</v>
      </c>
      <c r="F26" s="64" t="s">
        <v>74</v>
      </c>
      <c r="G26" s="10"/>
      <c r="H26" s="40">
        <v>2</v>
      </c>
      <c r="I26" s="31"/>
      <c r="J26" s="31"/>
      <c r="K26" s="59">
        <v>12</v>
      </c>
      <c r="L26" s="60" t="s">
        <v>74</v>
      </c>
      <c r="M26" s="10"/>
      <c r="N26" s="40">
        <v>2</v>
      </c>
      <c r="O26" s="31"/>
      <c r="P26" s="31"/>
      <c r="Q26" s="44">
        <v>12</v>
      </c>
      <c r="R26" s="31"/>
      <c r="S26" s="10"/>
      <c r="T26" s="40">
        <v>2</v>
      </c>
      <c r="U26" s="31"/>
      <c r="V26" s="44">
        <v>12</v>
      </c>
      <c r="W26" s="10"/>
      <c r="X26" s="31" t="s">
        <v>54</v>
      </c>
      <c r="Y26" s="10">
        <f>2*22500*12</f>
        <v>540000</v>
      </c>
      <c r="Z26" s="9" t="s">
        <v>54</v>
      </c>
      <c r="AA26" s="10">
        <v>540000</v>
      </c>
      <c r="AB26" s="17"/>
      <c r="AC26" s="18"/>
      <c r="AD26" s="17"/>
      <c r="AE26" s="18"/>
    </row>
    <row r="27" spans="1:31" s="2" customFormat="1" x14ac:dyDescent="0.3">
      <c r="A27" s="6"/>
      <c r="B27" s="40"/>
      <c r="C27" s="35"/>
      <c r="D27" s="35"/>
      <c r="E27" s="63"/>
      <c r="F27" s="35"/>
      <c r="G27" s="18"/>
      <c r="H27" s="40"/>
      <c r="I27" s="35"/>
      <c r="J27" s="35"/>
      <c r="K27" s="59"/>
      <c r="L27" s="35"/>
      <c r="M27" s="18"/>
      <c r="N27" s="40"/>
      <c r="O27" s="35"/>
      <c r="P27" s="35"/>
      <c r="Q27" s="44"/>
      <c r="R27" s="35"/>
      <c r="S27" s="18"/>
      <c r="T27" s="40"/>
      <c r="U27" s="35"/>
      <c r="V27" s="44"/>
      <c r="W27" s="18"/>
      <c r="X27" s="35"/>
      <c r="Y27" s="18"/>
      <c r="Z27" s="17"/>
      <c r="AA27" s="18"/>
      <c r="AB27" s="17"/>
      <c r="AC27" s="18"/>
      <c r="AD27" s="17"/>
      <c r="AE27" s="18"/>
    </row>
    <row r="28" spans="1:31" s="3" customFormat="1" ht="15" thickBot="1" x14ac:dyDescent="0.35">
      <c r="A28" s="7" t="s">
        <v>36</v>
      </c>
      <c r="B28" s="42"/>
      <c r="C28" s="61"/>
      <c r="D28" s="61"/>
      <c r="E28" s="47"/>
      <c r="F28" s="58"/>
      <c r="G28" s="14"/>
      <c r="H28" s="42"/>
      <c r="I28" s="56"/>
      <c r="J28" s="56"/>
      <c r="K28" s="47"/>
      <c r="L28" s="58"/>
      <c r="M28" s="14"/>
      <c r="N28" s="42"/>
      <c r="O28" s="50"/>
      <c r="P28" s="50"/>
      <c r="Q28" s="47"/>
      <c r="R28" s="58"/>
      <c r="S28" s="14"/>
      <c r="T28" s="42"/>
      <c r="U28" s="36"/>
      <c r="V28" s="47"/>
      <c r="W28" s="14"/>
      <c r="X28" s="36"/>
      <c r="Y28" s="14">
        <f>SUM(Y24:Y27)</f>
        <v>804000</v>
      </c>
      <c r="Z28" s="11"/>
      <c r="AA28" s="14">
        <f>SUM(AA24:AA27)</f>
        <v>816000</v>
      </c>
      <c r="AB28" s="11"/>
      <c r="AC28" s="12"/>
      <c r="AD28" s="11"/>
      <c r="AE28" s="12"/>
    </row>
  </sheetData>
  <mergeCells count="42">
    <mergeCell ref="I23:M23"/>
    <mergeCell ref="H1:M1"/>
    <mergeCell ref="I22:M22"/>
    <mergeCell ref="H2:M2"/>
    <mergeCell ref="L3:L4"/>
    <mergeCell ref="K20:M20"/>
    <mergeCell ref="L11:L15"/>
    <mergeCell ref="K21:M21"/>
    <mergeCell ref="N1:S1"/>
    <mergeCell ref="N2:S2"/>
    <mergeCell ref="Q20:S20"/>
    <mergeCell ref="O22:S22"/>
    <mergeCell ref="O23:S23"/>
    <mergeCell ref="R3:R4"/>
    <mergeCell ref="Q21:S21"/>
    <mergeCell ref="X1:Y1"/>
    <mergeCell ref="X2:Y2"/>
    <mergeCell ref="X23:Y23"/>
    <mergeCell ref="X22:Y22"/>
    <mergeCell ref="Z23:AA23"/>
    <mergeCell ref="Z22:AA22"/>
    <mergeCell ref="AB22:AC22"/>
    <mergeCell ref="AD22:AE22"/>
    <mergeCell ref="Z1:AA1"/>
    <mergeCell ref="AB1:AC1"/>
    <mergeCell ref="AD1:AE1"/>
    <mergeCell ref="Z2:AA2"/>
    <mergeCell ref="AB2:AC2"/>
    <mergeCell ref="AD2:AE2"/>
    <mergeCell ref="U22:W22"/>
    <mergeCell ref="U23:W23"/>
    <mergeCell ref="T1:W1"/>
    <mergeCell ref="T2:W2"/>
    <mergeCell ref="V20:W20"/>
    <mergeCell ref="V21:W21"/>
    <mergeCell ref="E21:G21"/>
    <mergeCell ref="C22:G22"/>
    <mergeCell ref="C23:G23"/>
    <mergeCell ref="B1:G1"/>
    <mergeCell ref="B2:G2"/>
    <mergeCell ref="F3:F4"/>
    <mergeCell ref="E20:G20"/>
  </mergeCells>
  <conditionalFormatting sqref="P3:P15">
    <cfRule type="cellIs" dxfId="5" priority="6" operator="greaterThan">
      <formula>0.05</formula>
    </cfRule>
  </conditionalFormatting>
  <conditionalFormatting sqref="P17">
    <cfRule type="cellIs" dxfId="4" priority="5" operator="greaterThan">
      <formula>0.05</formula>
    </cfRule>
  </conditionalFormatting>
  <conditionalFormatting sqref="J17">
    <cfRule type="cellIs" dxfId="3" priority="3" operator="greaterThan">
      <formula>0.05</formula>
    </cfRule>
  </conditionalFormatting>
  <conditionalFormatting sqref="J3:J15">
    <cfRule type="cellIs" dxfId="2" priority="4" operator="greaterThan">
      <formula>0.05</formula>
    </cfRule>
  </conditionalFormatting>
  <conditionalFormatting sqref="D17">
    <cfRule type="cellIs" dxfId="1" priority="1" operator="greaterThan">
      <formula>0.05</formula>
    </cfRule>
  </conditionalFormatting>
  <conditionalFormatting sqref="D3:D15">
    <cfRule type="cellIs" dxfId="0" priority="2" operator="greaterThan">
      <formula>0.05</formula>
    </cfRule>
  </conditionalFormatting>
  <hyperlinks>
    <hyperlink ref="AE20" r:id="rId1" xr:uid="{00000000-0004-0000-0000-000000000000}"/>
    <hyperlink ref="AC20" r:id="rId2" xr:uid="{00000000-0004-0000-0000-000001000000}"/>
    <hyperlink ref="AA20" r:id="rId3" xr:uid="{00000000-0004-0000-0000-000002000000}"/>
    <hyperlink ref="V20" r:id="rId4" xr:uid="{00000000-0004-0000-0000-000003000000}"/>
    <hyperlink ref="Q20" r:id="rId5" xr:uid="{00000000-0004-0000-0000-000004000000}"/>
    <hyperlink ref="K20" r:id="rId6" xr:uid="{00000000-0004-0000-0000-000005000000}"/>
    <hyperlink ref="K21" r:id="rId7" xr:uid="{00000000-0004-0000-0000-000006000000}"/>
    <hyperlink ref="E20" r:id="rId8" xr:uid="{AF5DEA4B-D63A-4DC3-BA43-01C361175883}"/>
    <hyperlink ref="E21" r:id="rId9" xr:uid="{C3989E1A-2A2F-4CB0-8E2F-08344140FC36}"/>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SEA Anjalamal Funding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Muthukumar, Sriram</dc:creator>
  <cp:lastModifiedBy>sri muthukumar</cp:lastModifiedBy>
  <dcterms:created xsi:type="dcterms:W3CDTF">2015-05-30T17:25:03Z</dcterms:created>
  <dcterms:modified xsi:type="dcterms:W3CDTF">2020-06-13T23:35:35Z</dcterms:modified>
</cp:coreProperties>
</file>