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weth\Desktop\"/>
    </mc:Choice>
  </mc:AlternateContent>
  <xr:revisionPtr revIDLastSave="0" documentId="8_{69592269-CDCD-49CA-819F-BC0CC41C50C5}" xr6:coauthVersionLast="44" xr6:coauthVersionMax="44" xr10:uidLastSave="{00000000-0000-0000-0000-000000000000}"/>
  <bookViews>
    <workbookView xWindow="-110" yWindow="-110" windowWidth="19420" windowHeight="10420" xr2:uid="{F479D4C8-B446-3F4C-8DDB-671B82E1370F}"/>
  </bookViews>
  <sheets>
    <sheet name="Sheet1" sheetId="1" r:id="rId1"/>
  </sheet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7" i="1" l="1"/>
  <c r="E26" i="1"/>
  <c r="F53" i="1"/>
  <c r="F54" i="1"/>
  <c r="F31" i="1"/>
  <c r="D39" i="1"/>
  <c r="F39" i="1" s="1"/>
  <c r="F30" i="1"/>
  <c r="F44" i="1"/>
  <c r="D41" i="1"/>
  <c r="F38" i="1"/>
  <c r="F29" i="1"/>
  <c r="F37" i="1"/>
  <c r="F36" i="1"/>
  <c r="F35" i="1"/>
  <c r="E34" i="1"/>
  <c r="F34" i="1" s="1"/>
  <c r="E33" i="1"/>
  <c r="F33" i="1" s="1"/>
  <c r="F32" i="1" l="1"/>
  <c r="E28" i="1" l="1"/>
  <c r="F28" i="1" s="1"/>
  <c r="D27" i="1"/>
  <c r="F26" i="1"/>
  <c r="F24" i="1"/>
  <c r="F23" i="1"/>
  <c r="F65" i="1"/>
  <c r="F64" i="1"/>
  <c r="F63" i="1"/>
  <c r="F43" i="1"/>
  <c r="F42" i="1"/>
  <c r="F41" i="1"/>
  <c r="F6" i="1"/>
  <c r="F13" i="1"/>
  <c r="F14" i="1"/>
  <c r="F21" i="1"/>
  <c r="F20" i="1"/>
  <c r="F19" i="1"/>
  <c r="F18" i="1"/>
  <c r="F17" i="1"/>
  <c r="F10" i="1"/>
  <c r="F9" i="1"/>
  <c r="F4" i="1"/>
  <c r="F5" i="1"/>
  <c r="F8" i="1"/>
  <c r="F7" i="1"/>
  <c r="F15" i="1"/>
  <c r="E12" i="1"/>
  <c r="F12" i="1" s="1"/>
  <c r="F60" i="1"/>
  <c r="F59" i="1"/>
  <c r="F58" i="1"/>
  <c r="F55" i="1"/>
  <c r="F56" i="1"/>
  <c r="F57" i="1"/>
  <c r="F52" i="1"/>
  <c r="F51" i="1"/>
  <c r="F50" i="1"/>
  <c r="F49" i="1"/>
  <c r="F48" i="1"/>
  <c r="F47" i="1"/>
  <c r="F46" i="1"/>
  <c r="F22" i="1" l="1"/>
  <c r="F62" i="1"/>
  <c r="F40" i="1"/>
  <c r="F61" i="1"/>
  <c r="F45" i="1" s="1"/>
  <c r="F27" i="1"/>
  <c r="F25" i="1" s="1"/>
  <c r="F11" i="1"/>
  <c r="F16" i="1"/>
  <c r="F3" i="1"/>
  <c r="F66" i="1" l="1"/>
  <c r="F67" i="1" l="1"/>
  <c r="F68" i="1" s="1"/>
</calcChain>
</file>

<file path=xl/sharedStrings.xml><?xml version="1.0" encoding="utf-8"?>
<sst xmlns="http://schemas.openxmlformats.org/spreadsheetml/2006/main" count="177" uniqueCount="145">
  <si>
    <t>Unit</t>
  </si>
  <si>
    <t>Unit Rate</t>
  </si>
  <si>
    <t>No. of Units</t>
  </si>
  <si>
    <t>Amount</t>
  </si>
  <si>
    <t>Remarks</t>
  </si>
  <si>
    <t>Personnel Cost</t>
  </si>
  <si>
    <t>Principal</t>
  </si>
  <si>
    <t>Monthly</t>
  </si>
  <si>
    <t>Teacher Educator 1</t>
  </si>
  <si>
    <t>Teacher Educator 2</t>
  </si>
  <si>
    <t>Teacher Educator 3</t>
  </si>
  <si>
    <t>Teacher Educator 4</t>
  </si>
  <si>
    <t>Teacher Educator 5</t>
  </si>
  <si>
    <t>Program Manager</t>
  </si>
  <si>
    <t>Coordinator</t>
  </si>
  <si>
    <t>Facilitator - IT</t>
  </si>
  <si>
    <t>Facilitator - Art &amp; Craft</t>
  </si>
  <si>
    <t>Facilitator - PE</t>
  </si>
  <si>
    <t>Librarian</t>
  </si>
  <si>
    <t>Admin Assistant</t>
  </si>
  <si>
    <t>HR Assistant</t>
  </si>
  <si>
    <t>Food &amp; Accommodation - D.El.Ed</t>
  </si>
  <si>
    <t>Education Materials</t>
  </si>
  <si>
    <t>One time</t>
  </si>
  <si>
    <t>Classroom Teaching Materials</t>
  </si>
  <si>
    <t>Resource books &amp; reading materials of the students</t>
  </si>
  <si>
    <t>Includes consumables and other materials for the classroom planning and activities</t>
  </si>
  <si>
    <t>Sports Materials</t>
  </si>
  <si>
    <t>Computer Lab - Maintenance</t>
  </si>
  <si>
    <t>Annual</t>
  </si>
  <si>
    <t>Exposure Visits</t>
  </si>
  <si>
    <t>One Time</t>
  </si>
  <si>
    <t>Visit to Ujjre - Ratna Manasa School - An alternative school and Interaction with D.El.Ed Teacher Trainees of SDM College</t>
  </si>
  <si>
    <t>Educational Events &amp; Celebrations</t>
  </si>
  <si>
    <t>Events include Teachers' Day, Gandhi Jayanthi, Welcome Day, Alumni Meet, Yuvajanothsava</t>
  </si>
  <si>
    <t>Capacity Building &amp; Personality Development Programs</t>
  </si>
  <si>
    <t>Parents' Orientation &amp; Meeting</t>
  </si>
  <si>
    <t>Events &amp; Other Recurring Expenses</t>
  </si>
  <si>
    <t>TLM Workshops, Behavioural Change Workshops, Understanding India, Reflection Meetings, TET Sessions, Placement Orientation</t>
  </si>
  <si>
    <t>Certificate Courses</t>
  </si>
  <si>
    <t>Consultation Meetings &amp; Course Design Workshops</t>
  </si>
  <si>
    <t>SME - Consultation Fee</t>
  </si>
  <si>
    <t>Training of Trainers</t>
  </si>
  <si>
    <t>Communication &amp; Travel</t>
  </si>
  <si>
    <t>Students' Expenses - Materials, Food, Accommodation</t>
  </si>
  <si>
    <t>Uniform &amp; Accessories</t>
  </si>
  <si>
    <t>Monthly Guest Talks</t>
  </si>
  <si>
    <t>Bi-Monthly</t>
  </si>
  <si>
    <t>Staff Travel &amp; Conveyance</t>
  </si>
  <si>
    <t>Admission, Teaching Practice &amp; Internship - Review &amp; other Department related Meetings</t>
  </si>
  <si>
    <t>Administration Expenses</t>
  </si>
  <si>
    <t>Office Rent &amp; Maintenance</t>
  </si>
  <si>
    <t>Review &amp; IMC Meetings</t>
  </si>
  <si>
    <t>Capital Expenses</t>
  </si>
  <si>
    <t>Printer</t>
  </si>
  <si>
    <t>Laptop</t>
  </si>
  <si>
    <t>Multi-media Projector</t>
  </si>
  <si>
    <t>Food &amp; Accommodation</t>
  </si>
  <si>
    <t>Resource Person Fee &amp; Materials</t>
  </si>
  <si>
    <t>Budding Teacher Program - D.El.Ed Batch</t>
  </si>
  <si>
    <t>Special Sessions</t>
  </si>
  <si>
    <t>Budding Teacher Program - B.Ed Batch</t>
  </si>
  <si>
    <t>Trainee Stipend</t>
  </si>
  <si>
    <t>Student Selection Process</t>
  </si>
  <si>
    <t>Placement Drive</t>
  </si>
  <si>
    <t>Resource Person Fee &amp; Special Sessions</t>
  </si>
  <si>
    <t>Training Hall &amp; Other Workshop Expenses</t>
  </si>
  <si>
    <t>Evaluation &amp; Documentation</t>
  </si>
  <si>
    <t>Library Upgradation</t>
  </si>
  <si>
    <t>Textbooks &amp; Stationery Materials</t>
  </si>
  <si>
    <t>Stationery Materials &amp; Teaching Aids</t>
  </si>
  <si>
    <t>Consultant - Academics</t>
  </si>
  <si>
    <t>Staff Benefit (8%)</t>
  </si>
  <si>
    <t>Launch of 2 certificate courses on Early Childhood Education and Elementary Education based on National Education Policy 2019 recommendations</t>
  </si>
  <si>
    <t>Training Program - Pilot Phase</t>
  </si>
  <si>
    <t>Bridge Course for New Entrants - D.El.Ed</t>
  </si>
  <si>
    <t>Total</t>
  </si>
  <si>
    <t>Overheads (7%)</t>
  </si>
  <si>
    <t>Grand Total</t>
  </si>
  <si>
    <t>A</t>
  </si>
  <si>
    <t>S No</t>
  </si>
  <si>
    <t>A.1</t>
  </si>
  <si>
    <t>A.2</t>
  </si>
  <si>
    <t>A.3</t>
  </si>
  <si>
    <t>A.4</t>
  </si>
  <si>
    <t>A.5</t>
  </si>
  <si>
    <t>A.6</t>
  </si>
  <si>
    <t>A.7</t>
  </si>
  <si>
    <t>B</t>
  </si>
  <si>
    <t>B.1</t>
  </si>
  <si>
    <t>B.2</t>
  </si>
  <si>
    <t>B.3</t>
  </si>
  <si>
    <t>B.4</t>
  </si>
  <si>
    <t>C</t>
  </si>
  <si>
    <t>C.1</t>
  </si>
  <si>
    <t>C.2</t>
  </si>
  <si>
    <t>C.3</t>
  </si>
  <si>
    <t>C.4</t>
  </si>
  <si>
    <t>C.5</t>
  </si>
  <si>
    <t>D</t>
  </si>
  <si>
    <t>D.1</t>
  </si>
  <si>
    <t>D.2</t>
  </si>
  <si>
    <t>E</t>
  </si>
  <si>
    <t>E.1</t>
  </si>
  <si>
    <t>E.2</t>
  </si>
  <si>
    <t>E.3</t>
  </si>
  <si>
    <t>E.4</t>
  </si>
  <si>
    <t>E.5</t>
  </si>
  <si>
    <t>E.6</t>
  </si>
  <si>
    <t>F</t>
  </si>
  <si>
    <t>F.1</t>
  </si>
  <si>
    <t>F.2</t>
  </si>
  <si>
    <t>F.3</t>
  </si>
  <si>
    <t>F.4</t>
  </si>
  <si>
    <t>F.5</t>
  </si>
  <si>
    <t>F.6</t>
  </si>
  <si>
    <t>F.7</t>
  </si>
  <si>
    <t>G</t>
  </si>
  <si>
    <t>G.1</t>
  </si>
  <si>
    <t>G.2</t>
  </si>
  <si>
    <t>G.3</t>
  </si>
  <si>
    <t>G.4</t>
  </si>
  <si>
    <t>H</t>
  </si>
  <si>
    <t>H.1</t>
  </si>
  <si>
    <t>H.2</t>
  </si>
  <si>
    <t>H.3</t>
  </si>
  <si>
    <t>H.4</t>
  </si>
  <si>
    <t>H.5</t>
  </si>
  <si>
    <t>H.6</t>
  </si>
  <si>
    <t>H.7</t>
  </si>
  <si>
    <t>H.8</t>
  </si>
  <si>
    <t>H.9</t>
  </si>
  <si>
    <t>H.10</t>
  </si>
  <si>
    <t>H.11</t>
  </si>
  <si>
    <t>H.12</t>
  </si>
  <si>
    <t>H.13</t>
  </si>
  <si>
    <t>H.14</t>
  </si>
  <si>
    <t>H.15</t>
  </si>
  <si>
    <t>H.16</t>
  </si>
  <si>
    <t>I</t>
  </si>
  <si>
    <t>I.1</t>
  </si>
  <si>
    <t>I.2</t>
  </si>
  <si>
    <t>I.3</t>
  </si>
  <si>
    <t>Particulars</t>
  </si>
  <si>
    <t>Vivekananda Teacher Training &amp; Research Centre - Budget 2019 - 2020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</si>
</sst>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&quot;₹&quot;* #,##0.00_);_(&quot;₹&quot;* \(#,##0.00\);_(&quot;₹&quot;* &quot;-&quot;??_);_(@_)"/>
    <numFmt numFmtId="165" formatCode="_(&quot;₹&quot;* #,##0_);_(&quot;₹&quot;* \(#,##0\);_(&quot;₹&quot;* &quot;-&quot;??_);_(@_)"/>
  </numFmts>
  <fonts count="7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2">
    <xf numFmtId="0" fontId="0" fillId="0" borderId="0" xfId="0"/>
    <xf numFmtId="0" fontId="0" fillId="0" borderId="0" xfId="0" applyAlignment="1">
      <alignment vertical="center"/>
    </xf>
    <xf numFmtId="165" fontId="0" fillId="0" borderId="0" xfId="1" applyNumberFormat="1" applyFont="1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65" fontId="5" fillId="0" borderId="1" xfId="1" applyNumberFormat="1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165" fontId="5" fillId="0" borderId="1" xfId="1" applyNumberFormat="1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/>
    </xf>
    <xf numFmtId="165" fontId="6" fillId="0" borderId="1" xfId="1" applyNumberFormat="1" applyFont="1" applyBorder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/>
    </xf>
    <xf numFmtId="165" fontId="5" fillId="2" borderId="1" xfId="1" applyNumberFormat="1" applyFont="1" applyFill="1" applyBorder="1" applyAlignment="1">
      <alignment vertical="center"/>
    </xf>
    <xf numFmtId="0" fontId="4" fillId="0" borderId="1" xfId="0" applyFont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1A5385-E483-6849-82CE-37861E41E3CE}">
  <dimension ref="A1:G68"/>
  <sheetViews>
    <sheetView tabSelected="1" topLeftCell="A46" zoomScale="53" zoomScaleNormal="53" workbookViewId="0">
      <selection activeCell="F68" sqref="F68"/>
    </sheetView>
  </sheetViews>
  <sheetFormatPr defaultColWidth="10.83203125" defaultRowHeight="15.5" x14ac:dyDescent="0.35"/>
  <cols>
    <col min="1" max="1" width="5" style="5" bestFit="1" customWidth="1"/>
    <col min="2" max="2" width="37.33203125" style="3" customWidth="1"/>
    <col min="3" max="3" width="10.83203125" style="1"/>
    <col min="4" max="4" width="11.5" style="2" bestFit="1" customWidth="1"/>
    <col min="5" max="5" width="10.83203125" style="1"/>
    <col min="6" max="6" width="13" style="2" bestFit="1" customWidth="1"/>
    <col min="7" max="7" width="37.6640625" style="3" customWidth="1"/>
    <col min="8" max="16384" width="10.83203125" style="1"/>
  </cols>
  <sheetData>
    <row r="1" spans="1:7" ht="18.5" x14ac:dyDescent="0.35">
      <c r="A1" s="21" t="s">
        <v>144</v>
      </c>
      <c r="B1" s="21"/>
      <c r="C1" s="21"/>
      <c r="D1" s="21"/>
      <c r="E1" s="21"/>
      <c r="F1" s="21"/>
      <c r="G1" s="21"/>
    </row>
    <row r="2" spans="1:7" s="6" customFormat="1" x14ac:dyDescent="0.35">
      <c r="A2" s="7" t="s">
        <v>80</v>
      </c>
      <c r="B2" s="8" t="s">
        <v>143</v>
      </c>
      <c r="C2" s="7" t="s">
        <v>0</v>
      </c>
      <c r="D2" s="9" t="s">
        <v>1</v>
      </c>
      <c r="E2" s="7" t="s">
        <v>2</v>
      </c>
      <c r="F2" s="9" t="s">
        <v>3</v>
      </c>
      <c r="G2" s="8" t="s">
        <v>4</v>
      </c>
    </row>
    <row r="3" spans="1:7" s="4" customFormat="1" x14ac:dyDescent="0.35">
      <c r="A3" s="7" t="s">
        <v>79</v>
      </c>
      <c r="B3" s="10" t="s">
        <v>37</v>
      </c>
      <c r="C3" s="11"/>
      <c r="D3" s="12"/>
      <c r="E3" s="11"/>
      <c r="F3" s="12">
        <f>SUM(F4:F10)</f>
        <v>368100</v>
      </c>
      <c r="G3" s="10"/>
    </row>
    <row r="4" spans="1:7" ht="46.5" x14ac:dyDescent="0.35">
      <c r="A4" s="13" t="s">
        <v>81</v>
      </c>
      <c r="B4" s="14" t="s">
        <v>33</v>
      </c>
      <c r="C4" s="15" t="s">
        <v>29</v>
      </c>
      <c r="D4" s="16">
        <v>74500</v>
      </c>
      <c r="E4" s="15">
        <v>1</v>
      </c>
      <c r="F4" s="16">
        <f t="shared" ref="F4:F10" si="0">D4*E4</f>
        <v>74500</v>
      </c>
      <c r="G4" s="14" t="s">
        <v>34</v>
      </c>
    </row>
    <row r="5" spans="1:7" ht="46.5" x14ac:dyDescent="0.35">
      <c r="A5" s="13" t="s">
        <v>82</v>
      </c>
      <c r="B5" s="14" t="s">
        <v>30</v>
      </c>
      <c r="C5" s="15" t="s">
        <v>31</v>
      </c>
      <c r="D5" s="16">
        <v>97300</v>
      </c>
      <c r="E5" s="15">
        <v>1</v>
      </c>
      <c r="F5" s="16">
        <f t="shared" si="0"/>
        <v>97300</v>
      </c>
      <c r="G5" s="14" t="s">
        <v>32</v>
      </c>
    </row>
    <row r="6" spans="1:7" x14ac:dyDescent="0.35">
      <c r="A6" s="13" t="s">
        <v>83</v>
      </c>
      <c r="B6" s="14" t="s">
        <v>46</v>
      </c>
      <c r="C6" s="15" t="s">
        <v>47</v>
      </c>
      <c r="D6" s="16">
        <v>3000</v>
      </c>
      <c r="E6" s="15">
        <v>6</v>
      </c>
      <c r="F6" s="16">
        <f t="shared" si="0"/>
        <v>18000</v>
      </c>
      <c r="G6" s="14"/>
    </row>
    <row r="7" spans="1:7" x14ac:dyDescent="0.35">
      <c r="A7" s="13" t="s">
        <v>84</v>
      </c>
      <c r="B7" s="14" t="s">
        <v>27</v>
      </c>
      <c r="C7" s="15" t="s">
        <v>29</v>
      </c>
      <c r="D7" s="16">
        <v>14300</v>
      </c>
      <c r="E7" s="15">
        <v>1</v>
      </c>
      <c r="F7" s="16">
        <f t="shared" si="0"/>
        <v>14300</v>
      </c>
      <c r="G7" s="14"/>
    </row>
    <row r="8" spans="1:7" x14ac:dyDescent="0.35">
      <c r="A8" s="13" t="s">
        <v>85</v>
      </c>
      <c r="B8" s="14" t="s">
        <v>28</v>
      </c>
      <c r="C8" s="15" t="s">
        <v>29</v>
      </c>
      <c r="D8" s="16">
        <v>26000</v>
      </c>
      <c r="E8" s="15">
        <v>1</v>
      </c>
      <c r="F8" s="16">
        <f t="shared" si="0"/>
        <v>26000</v>
      </c>
      <c r="G8" s="14"/>
    </row>
    <row r="9" spans="1:7" ht="62" x14ac:dyDescent="0.35">
      <c r="A9" s="13" t="s">
        <v>86</v>
      </c>
      <c r="B9" s="14" t="s">
        <v>35</v>
      </c>
      <c r="C9" s="15" t="s">
        <v>29</v>
      </c>
      <c r="D9" s="16">
        <v>120000</v>
      </c>
      <c r="E9" s="15">
        <v>1</v>
      </c>
      <c r="F9" s="16">
        <f t="shared" si="0"/>
        <v>120000</v>
      </c>
      <c r="G9" s="14" t="s">
        <v>38</v>
      </c>
    </row>
    <row r="10" spans="1:7" x14ac:dyDescent="0.35">
      <c r="A10" s="13" t="s">
        <v>87</v>
      </c>
      <c r="B10" s="14" t="s">
        <v>36</v>
      </c>
      <c r="C10" s="15" t="s">
        <v>29</v>
      </c>
      <c r="D10" s="16">
        <v>9000</v>
      </c>
      <c r="E10" s="15">
        <v>2</v>
      </c>
      <c r="F10" s="16">
        <f t="shared" si="0"/>
        <v>18000</v>
      </c>
      <c r="G10" s="14"/>
    </row>
    <row r="11" spans="1:7" s="4" customFormat="1" ht="31" x14ac:dyDescent="0.35">
      <c r="A11" s="7" t="s">
        <v>88</v>
      </c>
      <c r="B11" s="10" t="s">
        <v>44</v>
      </c>
      <c r="C11" s="11"/>
      <c r="D11" s="12"/>
      <c r="E11" s="11"/>
      <c r="F11" s="12">
        <f>SUM(F12:F15)</f>
        <v>1358000</v>
      </c>
      <c r="G11" s="10"/>
    </row>
    <row r="12" spans="1:7" x14ac:dyDescent="0.35">
      <c r="A12" s="13" t="s">
        <v>89</v>
      </c>
      <c r="B12" s="14" t="s">
        <v>21</v>
      </c>
      <c r="C12" s="15" t="s">
        <v>7</v>
      </c>
      <c r="D12" s="16">
        <v>2250</v>
      </c>
      <c r="E12" s="15">
        <f>54*10</f>
        <v>540</v>
      </c>
      <c r="F12" s="16">
        <f>D12*E12</f>
        <v>1215000</v>
      </c>
      <c r="G12" s="14"/>
    </row>
    <row r="13" spans="1:7" x14ac:dyDescent="0.35">
      <c r="A13" s="13" t="s">
        <v>90</v>
      </c>
      <c r="B13" s="14" t="s">
        <v>45</v>
      </c>
      <c r="C13" s="15" t="s">
        <v>31</v>
      </c>
      <c r="D13" s="16">
        <v>35000</v>
      </c>
      <c r="E13" s="15">
        <v>1</v>
      </c>
      <c r="F13" s="16">
        <f>D13*E13</f>
        <v>35000</v>
      </c>
      <c r="G13" s="14"/>
    </row>
    <row r="14" spans="1:7" ht="31" x14ac:dyDescent="0.35">
      <c r="A14" s="13" t="s">
        <v>91</v>
      </c>
      <c r="B14" s="14" t="s">
        <v>22</v>
      </c>
      <c r="C14" s="15" t="s">
        <v>23</v>
      </c>
      <c r="D14" s="16">
        <v>1000</v>
      </c>
      <c r="E14" s="15">
        <v>54</v>
      </c>
      <c r="F14" s="16">
        <f>D14*E14</f>
        <v>54000</v>
      </c>
      <c r="G14" s="14" t="s">
        <v>25</v>
      </c>
    </row>
    <row r="15" spans="1:7" ht="31" x14ac:dyDescent="0.35">
      <c r="A15" s="13" t="s">
        <v>92</v>
      </c>
      <c r="B15" s="14" t="s">
        <v>24</v>
      </c>
      <c r="C15" s="15" t="s">
        <v>23</v>
      </c>
      <c r="D15" s="16">
        <v>1000</v>
      </c>
      <c r="E15" s="15">
        <v>54</v>
      </c>
      <c r="F15" s="16">
        <f>D15*E15</f>
        <v>54000</v>
      </c>
      <c r="G15" s="14" t="s">
        <v>26</v>
      </c>
    </row>
    <row r="16" spans="1:7" s="4" customFormat="1" x14ac:dyDescent="0.35">
      <c r="A16" s="7" t="s">
        <v>93</v>
      </c>
      <c r="B16" s="10" t="s">
        <v>39</v>
      </c>
      <c r="C16" s="11"/>
      <c r="D16" s="12"/>
      <c r="E16" s="11"/>
      <c r="F16" s="12">
        <f>SUM(F17:F21)</f>
        <v>1300000</v>
      </c>
      <c r="G16" s="10"/>
    </row>
    <row r="17" spans="1:7" ht="62" x14ac:dyDescent="0.35">
      <c r="A17" s="13" t="s">
        <v>94</v>
      </c>
      <c r="B17" s="14" t="s">
        <v>40</v>
      </c>
      <c r="C17" s="15"/>
      <c r="D17" s="16">
        <v>75000</v>
      </c>
      <c r="E17" s="15">
        <v>6</v>
      </c>
      <c r="F17" s="16">
        <f>D17*E17</f>
        <v>450000</v>
      </c>
      <c r="G17" s="14" t="s">
        <v>73</v>
      </c>
    </row>
    <row r="18" spans="1:7" x14ac:dyDescent="0.35">
      <c r="A18" s="13" t="s">
        <v>95</v>
      </c>
      <c r="B18" s="14" t="s">
        <v>41</v>
      </c>
      <c r="C18" s="15"/>
      <c r="D18" s="16">
        <v>5000</v>
      </c>
      <c r="E18" s="15">
        <v>20</v>
      </c>
      <c r="F18" s="16">
        <f>D18*E18</f>
        <v>100000</v>
      </c>
      <c r="G18" s="14"/>
    </row>
    <row r="19" spans="1:7" x14ac:dyDescent="0.35">
      <c r="A19" s="13" t="s">
        <v>96</v>
      </c>
      <c r="B19" s="14" t="s">
        <v>42</v>
      </c>
      <c r="C19" s="15"/>
      <c r="D19" s="16">
        <v>8000</v>
      </c>
      <c r="E19" s="15">
        <v>20</v>
      </c>
      <c r="F19" s="16">
        <f>D19*E19</f>
        <v>160000</v>
      </c>
      <c r="G19" s="14"/>
    </row>
    <row r="20" spans="1:7" x14ac:dyDescent="0.35">
      <c r="A20" s="13" t="s">
        <v>97</v>
      </c>
      <c r="B20" s="14" t="s">
        <v>74</v>
      </c>
      <c r="C20" s="15"/>
      <c r="D20" s="16">
        <v>5000</v>
      </c>
      <c r="E20" s="15">
        <v>100</v>
      </c>
      <c r="F20" s="16">
        <f>D20*E20</f>
        <v>500000</v>
      </c>
      <c r="G20" s="14"/>
    </row>
    <row r="21" spans="1:7" x14ac:dyDescent="0.35">
      <c r="A21" s="13" t="s">
        <v>98</v>
      </c>
      <c r="B21" s="14" t="s">
        <v>43</v>
      </c>
      <c r="C21" s="15"/>
      <c r="D21" s="16">
        <v>7500</v>
      </c>
      <c r="E21" s="15">
        <v>12</v>
      </c>
      <c r="F21" s="16">
        <f>D21*E21</f>
        <v>90000</v>
      </c>
      <c r="G21" s="14"/>
    </row>
    <row r="22" spans="1:7" s="4" customFormat="1" x14ac:dyDescent="0.35">
      <c r="A22" s="7" t="s">
        <v>99</v>
      </c>
      <c r="B22" s="10" t="s">
        <v>75</v>
      </c>
      <c r="C22" s="11"/>
      <c r="D22" s="12"/>
      <c r="E22" s="11"/>
      <c r="F22" s="12">
        <f>SUM(F23:F24)</f>
        <v>140000</v>
      </c>
      <c r="G22" s="10"/>
    </row>
    <row r="23" spans="1:7" x14ac:dyDescent="0.35">
      <c r="A23" s="13" t="s">
        <v>100</v>
      </c>
      <c r="B23" s="14" t="s">
        <v>58</v>
      </c>
      <c r="C23" s="15"/>
      <c r="D23" s="16">
        <v>5000</v>
      </c>
      <c r="E23" s="15">
        <v>10</v>
      </c>
      <c r="F23" s="16">
        <f>D23*E23</f>
        <v>50000</v>
      </c>
      <c r="G23" s="14"/>
    </row>
    <row r="24" spans="1:7" x14ac:dyDescent="0.35">
      <c r="A24" s="13" t="s">
        <v>101</v>
      </c>
      <c r="B24" s="14" t="s">
        <v>57</v>
      </c>
      <c r="C24" s="15"/>
      <c r="D24" s="16">
        <v>2250</v>
      </c>
      <c r="E24" s="15">
        <v>40</v>
      </c>
      <c r="F24" s="16">
        <f>D24*E24</f>
        <v>90000</v>
      </c>
      <c r="G24" s="14"/>
    </row>
    <row r="25" spans="1:7" s="4" customFormat="1" x14ac:dyDescent="0.35">
      <c r="A25" s="7" t="s">
        <v>102</v>
      </c>
      <c r="B25" s="10" t="s">
        <v>59</v>
      </c>
      <c r="C25" s="11"/>
      <c r="D25" s="12"/>
      <c r="E25" s="11"/>
      <c r="F25" s="12">
        <f>SUM(F26:F31)</f>
        <v>2349000</v>
      </c>
      <c r="G25" s="10"/>
    </row>
    <row r="26" spans="1:7" x14ac:dyDescent="0.35">
      <c r="A26" s="13" t="s">
        <v>103</v>
      </c>
      <c r="B26" s="14" t="s">
        <v>62</v>
      </c>
      <c r="C26" s="15"/>
      <c r="D26" s="16">
        <v>7000</v>
      </c>
      <c r="E26" s="15">
        <f>22*8</f>
        <v>176</v>
      </c>
      <c r="F26" s="16">
        <f t="shared" ref="F26:F31" si="1">D26*E26</f>
        <v>1232000</v>
      </c>
      <c r="G26" s="14"/>
    </row>
    <row r="27" spans="1:7" x14ac:dyDescent="0.35">
      <c r="A27" s="13" t="s">
        <v>104</v>
      </c>
      <c r="B27" s="14" t="s">
        <v>57</v>
      </c>
      <c r="C27" s="15"/>
      <c r="D27" s="16">
        <f>4500</f>
        <v>4500</v>
      </c>
      <c r="E27" s="15">
        <f>22*8</f>
        <v>176</v>
      </c>
      <c r="F27" s="16">
        <f t="shared" si="1"/>
        <v>792000</v>
      </c>
      <c r="G27" s="14"/>
    </row>
    <row r="28" spans="1:7" x14ac:dyDescent="0.35">
      <c r="A28" s="13" t="s">
        <v>105</v>
      </c>
      <c r="B28" s="14" t="s">
        <v>60</v>
      </c>
      <c r="C28" s="15"/>
      <c r="D28" s="16">
        <v>5000</v>
      </c>
      <c r="E28" s="15">
        <f>24</f>
        <v>24</v>
      </c>
      <c r="F28" s="16">
        <f t="shared" si="1"/>
        <v>120000</v>
      </c>
      <c r="G28" s="14"/>
    </row>
    <row r="29" spans="1:7" x14ac:dyDescent="0.35">
      <c r="A29" s="13" t="s">
        <v>106</v>
      </c>
      <c r="B29" s="14" t="s">
        <v>30</v>
      </c>
      <c r="C29" s="15"/>
      <c r="D29" s="16">
        <v>15000</v>
      </c>
      <c r="E29" s="15">
        <v>5</v>
      </c>
      <c r="F29" s="16">
        <f t="shared" si="1"/>
        <v>75000</v>
      </c>
      <c r="G29" s="14"/>
    </row>
    <row r="30" spans="1:7" x14ac:dyDescent="0.35">
      <c r="A30" s="13" t="s">
        <v>107</v>
      </c>
      <c r="B30" s="14" t="s">
        <v>68</v>
      </c>
      <c r="C30" s="15"/>
      <c r="D30" s="16">
        <v>25000</v>
      </c>
      <c r="E30" s="15">
        <v>2</v>
      </c>
      <c r="F30" s="16">
        <f t="shared" si="1"/>
        <v>50000</v>
      </c>
      <c r="G30" s="14"/>
    </row>
    <row r="31" spans="1:7" x14ac:dyDescent="0.35">
      <c r="A31" s="13" t="s">
        <v>108</v>
      </c>
      <c r="B31" s="14" t="s">
        <v>70</v>
      </c>
      <c r="C31" s="15"/>
      <c r="D31" s="16">
        <v>40000</v>
      </c>
      <c r="E31" s="15">
        <v>2</v>
      </c>
      <c r="F31" s="16">
        <f t="shared" si="1"/>
        <v>80000</v>
      </c>
      <c r="G31" s="14"/>
    </row>
    <row r="32" spans="1:7" s="4" customFormat="1" x14ac:dyDescent="0.35">
      <c r="A32" s="7" t="s">
        <v>109</v>
      </c>
      <c r="B32" s="10" t="s">
        <v>61</v>
      </c>
      <c r="C32" s="11"/>
      <c r="D32" s="12"/>
      <c r="E32" s="11"/>
      <c r="F32" s="12">
        <f>SUM(F33:F39)</f>
        <v>3469500</v>
      </c>
      <c r="G32" s="10"/>
    </row>
    <row r="33" spans="1:7" x14ac:dyDescent="0.35">
      <c r="A33" s="13" t="s">
        <v>110</v>
      </c>
      <c r="B33" s="14" t="s">
        <v>62</v>
      </c>
      <c r="C33" s="15"/>
      <c r="D33" s="16">
        <v>6000</v>
      </c>
      <c r="E33" s="15">
        <f>75*6</f>
        <v>450</v>
      </c>
      <c r="F33" s="16">
        <f t="shared" ref="F33:F39" si="2">D33*E33</f>
        <v>2700000</v>
      </c>
      <c r="G33" s="14"/>
    </row>
    <row r="34" spans="1:7" x14ac:dyDescent="0.35">
      <c r="A34" s="13" t="s">
        <v>111</v>
      </c>
      <c r="B34" s="14" t="s">
        <v>65</v>
      </c>
      <c r="C34" s="15"/>
      <c r="D34" s="16">
        <v>3500</v>
      </c>
      <c r="E34" s="15">
        <f>90</f>
        <v>90</v>
      </c>
      <c r="F34" s="16">
        <f t="shared" si="2"/>
        <v>315000</v>
      </c>
      <c r="G34" s="14"/>
    </row>
    <row r="35" spans="1:7" x14ac:dyDescent="0.35">
      <c r="A35" s="13" t="s">
        <v>112</v>
      </c>
      <c r="B35" s="14" t="s">
        <v>63</v>
      </c>
      <c r="C35" s="15"/>
      <c r="D35" s="16">
        <v>500</v>
      </c>
      <c r="E35" s="15">
        <v>75</v>
      </c>
      <c r="F35" s="16">
        <f t="shared" si="2"/>
        <v>37500</v>
      </c>
      <c r="G35" s="14"/>
    </row>
    <row r="36" spans="1:7" x14ac:dyDescent="0.35">
      <c r="A36" s="13" t="s">
        <v>113</v>
      </c>
      <c r="B36" s="14" t="s">
        <v>64</v>
      </c>
      <c r="C36" s="15"/>
      <c r="D36" s="16">
        <v>1000</v>
      </c>
      <c r="E36" s="15">
        <v>75</v>
      </c>
      <c r="F36" s="16">
        <f t="shared" si="2"/>
        <v>75000</v>
      </c>
      <c r="G36" s="14"/>
    </row>
    <row r="37" spans="1:7" x14ac:dyDescent="0.35">
      <c r="A37" s="13" t="s">
        <v>114</v>
      </c>
      <c r="B37" s="14" t="s">
        <v>30</v>
      </c>
      <c r="C37" s="15"/>
      <c r="D37" s="16">
        <v>30000</v>
      </c>
      <c r="E37" s="15">
        <v>5</v>
      </c>
      <c r="F37" s="16">
        <f t="shared" si="2"/>
        <v>150000</v>
      </c>
      <c r="G37" s="14"/>
    </row>
    <row r="38" spans="1:7" x14ac:dyDescent="0.35">
      <c r="A38" s="13" t="s">
        <v>115</v>
      </c>
      <c r="B38" s="14" t="s">
        <v>66</v>
      </c>
      <c r="C38" s="15"/>
      <c r="D38" s="16">
        <v>12000</v>
      </c>
      <c r="E38" s="15">
        <v>9</v>
      </c>
      <c r="F38" s="16">
        <f t="shared" si="2"/>
        <v>108000</v>
      </c>
      <c r="G38" s="14"/>
    </row>
    <row r="39" spans="1:7" x14ac:dyDescent="0.35">
      <c r="A39" s="13" t="s">
        <v>116</v>
      </c>
      <c r="B39" s="14" t="s">
        <v>69</v>
      </c>
      <c r="C39" s="15"/>
      <c r="D39" s="16">
        <f>42000</f>
        <v>42000</v>
      </c>
      <c r="E39" s="15">
        <v>2</v>
      </c>
      <c r="F39" s="16">
        <f t="shared" si="2"/>
        <v>84000</v>
      </c>
      <c r="G39" s="14"/>
    </row>
    <row r="40" spans="1:7" s="4" customFormat="1" x14ac:dyDescent="0.35">
      <c r="A40" s="7" t="s">
        <v>117</v>
      </c>
      <c r="B40" s="10" t="s">
        <v>50</v>
      </c>
      <c r="C40" s="11"/>
      <c r="D40" s="12"/>
      <c r="E40" s="11"/>
      <c r="F40" s="12">
        <f>SUM(F41:F44)</f>
        <v>556260</v>
      </c>
      <c r="G40" s="10"/>
    </row>
    <row r="41" spans="1:7" ht="46.5" x14ac:dyDescent="0.35">
      <c r="A41" s="13" t="s">
        <v>118</v>
      </c>
      <c r="B41" s="14" t="s">
        <v>48</v>
      </c>
      <c r="C41" s="15" t="s">
        <v>7</v>
      </c>
      <c r="D41" s="16">
        <f>17000+6000</f>
        <v>23000</v>
      </c>
      <c r="E41" s="15">
        <v>12</v>
      </c>
      <c r="F41" s="16">
        <f>D41*E41</f>
        <v>276000</v>
      </c>
      <c r="G41" s="14" t="s">
        <v>49</v>
      </c>
    </row>
    <row r="42" spans="1:7" x14ac:dyDescent="0.35">
      <c r="A42" s="13" t="s">
        <v>119</v>
      </c>
      <c r="B42" s="14" t="s">
        <v>51</v>
      </c>
      <c r="C42" s="15" t="s">
        <v>7</v>
      </c>
      <c r="D42" s="16">
        <v>18480</v>
      </c>
      <c r="E42" s="15">
        <v>12</v>
      </c>
      <c r="F42" s="16">
        <f>D42*E42</f>
        <v>221760</v>
      </c>
      <c r="G42" s="14"/>
    </row>
    <row r="43" spans="1:7" x14ac:dyDescent="0.35">
      <c r="A43" s="13" t="s">
        <v>120</v>
      </c>
      <c r="B43" s="14" t="s">
        <v>52</v>
      </c>
      <c r="C43" s="15" t="s">
        <v>7</v>
      </c>
      <c r="D43" s="16">
        <v>3000</v>
      </c>
      <c r="E43" s="15">
        <v>12</v>
      </c>
      <c r="F43" s="16">
        <f>D43*E43</f>
        <v>36000</v>
      </c>
      <c r="G43" s="14"/>
    </row>
    <row r="44" spans="1:7" x14ac:dyDescent="0.35">
      <c r="A44" s="13" t="s">
        <v>121</v>
      </c>
      <c r="B44" s="14" t="s">
        <v>67</v>
      </c>
      <c r="C44" s="15" t="s">
        <v>7</v>
      </c>
      <c r="D44" s="16">
        <v>2500</v>
      </c>
      <c r="E44" s="15">
        <v>9</v>
      </c>
      <c r="F44" s="16">
        <f>D44*E44</f>
        <v>22500</v>
      </c>
      <c r="G44" s="14"/>
    </row>
    <row r="45" spans="1:7" s="4" customFormat="1" x14ac:dyDescent="0.35">
      <c r="A45" s="7" t="s">
        <v>122</v>
      </c>
      <c r="B45" s="10" t="s">
        <v>5</v>
      </c>
      <c r="C45" s="11"/>
      <c r="D45" s="12"/>
      <c r="E45" s="11"/>
      <c r="F45" s="12">
        <f>SUM(F46:F61)</f>
        <v>3677646.24</v>
      </c>
      <c r="G45" s="10"/>
    </row>
    <row r="46" spans="1:7" x14ac:dyDescent="0.35">
      <c r="A46" s="13" t="s">
        <v>123</v>
      </c>
      <c r="B46" s="14" t="s">
        <v>6</v>
      </c>
      <c r="C46" s="15" t="s">
        <v>7</v>
      </c>
      <c r="D46" s="16">
        <v>33281</v>
      </c>
      <c r="E46" s="15">
        <v>12</v>
      </c>
      <c r="F46" s="16">
        <f t="shared" ref="F46:F53" si="3">D46*E46</f>
        <v>399372</v>
      </c>
      <c r="G46" s="14"/>
    </row>
    <row r="47" spans="1:7" x14ac:dyDescent="0.35">
      <c r="A47" s="13" t="s">
        <v>124</v>
      </c>
      <c r="B47" s="14" t="s">
        <v>8</v>
      </c>
      <c r="C47" s="15" t="s">
        <v>7</v>
      </c>
      <c r="D47" s="16">
        <v>33281</v>
      </c>
      <c r="E47" s="15">
        <v>12</v>
      </c>
      <c r="F47" s="16">
        <f t="shared" si="3"/>
        <v>399372</v>
      </c>
      <c r="G47" s="14"/>
    </row>
    <row r="48" spans="1:7" x14ac:dyDescent="0.35">
      <c r="A48" s="13" t="s">
        <v>125</v>
      </c>
      <c r="B48" s="14" t="s">
        <v>9</v>
      </c>
      <c r="C48" s="15" t="s">
        <v>7</v>
      </c>
      <c r="D48" s="16">
        <v>33281</v>
      </c>
      <c r="E48" s="15">
        <v>12</v>
      </c>
      <c r="F48" s="16">
        <f t="shared" si="3"/>
        <v>399372</v>
      </c>
      <c r="G48" s="14"/>
    </row>
    <row r="49" spans="1:7" x14ac:dyDescent="0.35">
      <c r="A49" s="13" t="s">
        <v>126</v>
      </c>
      <c r="B49" s="14" t="s">
        <v>10</v>
      </c>
      <c r="C49" s="15" t="s">
        <v>7</v>
      </c>
      <c r="D49" s="16">
        <v>27000</v>
      </c>
      <c r="E49" s="15">
        <v>12</v>
      </c>
      <c r="F49" s="16">
        <f t="shared" si="3"/>
        <v>324000</v>
      </c>
      <c r="G49" s="14"/>
    </row>
    <row r="50" spans="1:7" x14ac:dyDescent="0.35">
      <c r="A50" s="13" t="s">
        <v>127</v>
      </c>
      <c r="B50" s="14" t="s">
        <v>11</v>
      </c>
      <c r="C50" s="15" t="s">
        <v>7</v>
      </c>
      <c r="D50" s="16">
        <v>24000</v>
      </c>
      <c r="E50" s="15">
        <v>12</v>
      </c>
      <c r="F50" s="16">
        <f t="shared" si="3"/>
        <v>288000</v>
      </c>
      <c r="G50" s="14"/>
    </row>
    <row r="51" spans="1:7" x14ac:dyDescent="0.35">
      <c r="A51" s="13" t="s">
        <v>128</v>
      </c>
      <c r="B51" s="14" t="s">
        <v>12</v>
      </c>
      <c r="C51" s="15" t="s">
        <v>7</v>
      </c>
      <c r="D51" s="16">
        <v>23552</v>
      </c>
      <c r="E51" s="15">
        <v>12</v>
      </c>
      <c r="F51" s="16">
        <f t="shared" si="3"/>
        <v>282624</v>
      </c>
      <c r="G51" s="14"/>
    </row>
    <row r="52" spans="1:7" x14ac:dyDescent="0.35">
      <c r="A52" s="13" t="s">
        <v>129</v>
      </c>
      <c r="B52" s="14" t="s">
        <v>13</v>
      </c>
      <c r="C52" s="15" t="s">
        <v>7</v>
      </c>
      <c r="D52" s="16">
        <v>23000</v>
      </c>
      <c r="E52" s="15">
        <v>12</v>
      </c>
      <c r="F52" s="16">
        <f t="shared" si="3"/>
        <v>276000</v>
      </c>
      <c r="G52" s="14"/>
    </row>
    <row r="53" spans="1:7" x14ac:dyDescent="0.35">
      <c r="A53" s="13" t="s">
        <v>130</v>
      </c>
      <c r="B53" s="14" t="s">
        <v>71</v>
      </c>
      <c r="C53" s="15" t="s">
        <v>7</v>
      </c>
      <c r="D53" s="16">
        <v>30000</v>
      </c>
      <c r="E53" s="15">
        <v>12</v>
      </c>
      <c r="F53" s="16">
        <f t="shared" si="3"/>
        <v>360000</v>
      </c>
      <c r="G53" s="14"/>
    </row>
    <row r="54" spans="1:7" x14ac:dyDescent="0.35">
      <c r="A54" s="13" t="s">
        <v>131</v>
      </c>
      <c r="B54" s="14" t="s">
        <v>14</v>
      </c>
      <c r="C54" s="15" t="s">
        <v>7</v>
      </c>
      <c r="D54" s="16">
        <v>16000</v>
      </c>
      <c r="E54" s="15">
        <v>12</v>
      </c>
      <c r="F54" s="16">
        <f t="shared" ref="F54:F60" si="4">D54*E54</f>
        <v>192000</v>
      </c>
      <c r="G54" s="14"/>
    </row>
    <row r="55" spans="1:7" x14ac:dyDescent="0.35">
      <c r="A55" s="13" t="s">
        <v>132</v>
      </c>
      <c r="B55" s="14" t="s">
        <v>15</v>
      </c>
      <c r="C55" s="15" t="s">
        <v>7</v>
      </c>
      <c r="D55" s="16">
        <v>4777</v>
      </c>
      <c r="E55" s="15">
        <v>12</v>
      </c>
      <c r="F55" s="16">
        <f t="shared" si="4"/>
        <v>57324</v>
      </c>
      <c r="G55" s="14"/>
    </row>
    <row r="56" spans="1:7" x14ac:dyDescent="0.35">
      <c r="A56" s="13" t="s">
        <v>133</v>
      </c>
      <c r="B56" s="14" t="s">
        <v>16</v>
      </c>
      <c r="C56" s="15" t="s">
        <v>7</v>
      </c>
      <c r="D56" s="16">
        <v>4755</v>
      </c>
      <c r="E56" s="15">
        <v>12</v>
      </c>
      <c r="F56" s="16">
        <f t="shared" si="4"/>
        <v>57060</v>
      </c>
      <c r="G56" s="14"/>
    </row>
    <row r="57" spans="1:7" x14ac:dyDescent="0.35">
      <c r="A57" s="13" t="s">
        <v>134</v>
      </c>
      <c r="B57" s="14" t="s">
        <v>17</v>
      </c>
      <c r="C57" s="15" t="s">
        <v>7</v>
      </c>
      <c r="D57" s="16">
        <v>7500</v>
      </c>
      <c r="E57" s="15">
        <v>12</v>
      </c>
      <c r="F57" s="16">
        <f t="shared" si="4"/>
        <v>90000</v>
      </c>
      <c r="G57" s="14"/>
    </row>
    <row r="58" spans="1:7" x14ac:dyDescent="0.35">
      <c r="A58" s="13" t="s">
        <v>135</v>
      </c>
      <c r="B58" s="14" t="s">
        <v>18</v>
      </c>
      <c r="C58" s="15" t="s">
        <v>7</v>
      </c>
      <c r="D58" s="16">
        <v>3826</v>
      </c>
      <c r="E58" s="15">
        <v>12</v>
      </c>
      <c r="F58" s="16">
        <f t="shared" si="4"/>
        <v>45912</v>
      </c>
      <c r="G58" s="14"/>
    </row>
    <row r="59" spans="1:7" x14ac:dyDescent="0.35">
      <c r="A59" s="13" t="s">
        <v>136</v>
      </c>
      <c r="B59" s="14" t="s">
        <v>19</v>
      </c>
      <c r="C59" s="15" t="s">
        <v>7</v>
      </c>
      <c r="D59" s="16">
        <v>13000</v>
      </c>
      <c r="E59" s="15">
        <v>12</v>
      </c>
      <c r="F59" s="16">
        <f t="shared" si="4"/>
        <v>156000</v>
      </c>
      <c r="G59" s="14"/>
    </row>
    <row r="60" spans="1:7" x14ac:dyDescent="0.35">
      <c r="A60" s="13" t="s">
        <v>137</v>
      </c>
      <c r="B60" s="14" t="s">
        <v>20</v>
      </c>
      <c r="C60" s="15" t="s">
        <v>7</v>
      </c>
      <c r="D60" s="16">
        <v>6516</v>
      </c>
      <c r="E60" s="15">
        <v>12</v>
      </c>
      <c r="F60" s="16">
        <f t="shared" si="4"/>
        <v>78192</v>
      </c>
      <c r="G60" s="14"/>
    </row>
    <row r="61" spans="1:7" x14ac:dyDescent="0.35">
      <c r="A61" s="13" t="s">
        <v>138</v>
      </c>
      <c r="B61" s="14" t="s">
        <v>72</v>
      </c>
      <c r="C61" s="15"/>
      <c r="D61" s="16"/>
      <c r="E61" s="15"/>
      <c r="F61" s="16">
        <f>SUM(F46:F60)*8%</f>
        <v>272418.24</v>
      </c>
      <c r="G61" s="14"/>
    </row>
    <row r="62" spans="1:7" s="4" customFormat="1" x14ac:dyDescent="0.35">
      <c r="A62" s="7" t="s">
        <v>139</v>
      </c>
      <c r="B62" s="10" t="s">
        <v>53</v>
      </c>
      <c r="C62" s="11"/>
      <c r="D62" s="12"/>
      <c r="E62" s="11"/>
      <c r="F62" s="12">
        <f>SUM(F63:F65)</f>
        <v>70000</v>
      </c>
      <c r="G62" s="10"/>
    </row>
    <row r="63" spans="1:7" x14ac:dyDescent="0.35">
      <c r="A63" s="13" t="s">
        <v>140</v>
      </c>
      <c r="B63" s="14" t="s">
        <v>54</v>
      </c>
      <c r="C63" s="15" t="s">
        <v>23</v>
      </c>
      <c r="D63" s="16">
        <v>11000</v>
      </c>
      <c r="E63" s="15">
        <v>1</v>
      </c>
      <c r="F63" s="16">
        <f t="shared" ref="F63:F65" si="5">D63*E63</f>
        <v>11000</v>
      </c>
      <c r="G63" s="14"/>
    </row>
    <row r="64" spans="1:7" x14ac:dyDescent="0.35">
      <c r="A64" s="13" t="s">
        <v>141</v>
      </c>
      <c r="B64" s="14" t="s">
        <v>55</v>
      </c>
      <c r="C64" s="15" t="s">
        <v>23</v>
      </c>
      <c r="D64" s="16">
        <v>29000</v>
      </c>
      <c r="E64" s="15">
        <v>1</v>
      </c>
      <c r="F64" s="16">
        <f t="shared" si="5"/>
        <v>29000</v>
      </c>
      <c r="G64" s="14"/>
    </row>
    <row r="65" spans="1:7" x14ac:dyDescent="0.35">
      <c r="A65" s="13" t="s">
        <v>142</v>
      </c>
      <c r="B65" s="14" t="s">
        <v>56</v>
      </c>
      <c r="C65" s="15" t="s">
        <v>23</v>
      </c>
      <c r="D65" s="16">
        <v>30000</v>
      </c>
      <c r="E65" s="15">
        <v>1</v>
      </c>
      <c r="F65" s="16">
        <f t="shared" si="5"/>
        <v>30000</v>
      </c>
      <c r="G65" s="14"/>
    </row>
    <row r="66" spans="1:7" s="4" customFormat="1" x14ac:dyDescent="0.35">
      <c r="A66" s="17"/>
      <c r="B66" s="18" t="s">
        <v>76</v>
      </c>
      <c r="C66" s="19"/>
      <c r="D66" s="20"/>
      <c r="E66" s="19"/>
      <c r="F66" s="20">
        <f>SUM(F62,F45,F40,F32,F25,F22,F16,F11,F3)</f>
        <v>13288506.24</v>
      </c>
      <c r="G66" s="18"/>
    </row>
    <row r="67" spans="1:7" x14ac:dyDescent="0.35">
      <c r="A67" s="13"/>
      <c r="B67" s="14" t="s">
        <v>77</v>
      </c>
      <c r="C67" s="15"/>
      <c r="D67" s="16"/>
      <c r="E67" s="15"/>
      <c r="F67" s="16">
        <f>F66*7%</f>
        <v>930195.43680000014</v>
      </c>
      <c r="G67" s="14"/>
    </row>
    <row r="68" spans="1:7" s="4" customFormat="1" x14ac:dyDescent="0.35">
      <c r="A68" s="17"/>
      <c r="B68" s="18" t="s">
        <v>78</v>
      </c>
      <c r="C68" s="19"/>
      <c r="D68" s="20"/>
      <c r="E68" s="19"/>
      <c r="F68" s="20">
        <f>F66+F67</f>
        <v>14218701.6768</v>
      </c>
      <c r="G68" s="18"/>
    </row>
  </sheetData>
  <mergeCells count="1">
    <mergeCell ref="A1:G1"/>
  </mergeCells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Swetha Godavarthi</cp:lastModifiedBy>
  <dcterms:created xsi:type="dcterms:W3CDTF">2019-09-14T14:15:54Z</dcterms:created>
  <dcterms:modified xsi:type="dcterms:W3CDTF">2019-09-30T21:39:12Z</dcterms:modified>
</cp:coreProperties>
</file>