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autoCompressPictures="0"/>
  <xr:revisionPtr revIDLastSave="0" documentId="10_ncr:8100000_{0D605ED2-FB14-4CC5-8F85-10B90CB36856}" xr6:coauthVersionLast="33" xr6:coauthVersionMax="33" xr10:uidLastSave="{00000000-0000-0000-0000-000000000000}"/>
  <bookViews>
    <workbookView xWindow="0" yWindow="0" windowWidth="17505" windowHeight="7875" tabRatio="729" xr2:uid="{00000000-000D-0000-FFFF-FFFF00000000}"/>
  </bookViews>
  <sheets>
    <sheet name="Summary" sheetId="5" r:id="rId1"/>
    <sheet name="Main BookBank Budget" sheetId="2" r:id="rId2"/>
    <sheet name="Alia Affected BookBank Budget" sheetId="3" r:id="rId3"/>
    <sheet name="Main School List" sheetId="6" r:id="rId4"/>
    <sheet name="Alia Schools List" sheetId="4" r:id="rId5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D7" i="5"/>
  <c r="D10" i="5"/>
  <c r="G10" i="5"/>
  <c r="I10" i="5"/>
  <c r="J2" i="6"/>
  <c r="J3" i="6"/>
  <c r="J4" i="6"/>
  <c r="J5" i="6"/>
  <c r="J6" i="6"/>
  <c r="J7" i="6"/>
  <c r="J8" i="6"/>
  <c r="J9" i="6"/>
  <c r="J10" i="6"/>
  <c r="J11" i="6"/>
  <c r="J14" i="6"/>
  <c r="C7" i="2"/>
  <c r="I7" i="2"/>
  <c r="I8" i="2"/>
  <c r="I9" i="2"/>
  <c r="C10" i="2"/>
  <c r="I10" i="2"/>
  <c r="I12" i="2"/>
  <c r="J4" i="4"/>
  <c r="J5" i="4"/>
  <c r="J6" i="4"/>
  <c r="J7" i="4"/>
  <c r="J8" i="4"/>
  <c r="J9" i="4"/>
  <c r="J10" i="4"/>
  <c r="J11" i="4"/>
  <c r="J12" i="4"/>
  <c r="J13" i="4"/>
  <c r="J14" i="4"/>
  <c r="J15" i="4"/>
  <c r="J17" i="4"/>
  <c r="C7" i="3"/>
  <c r="I7" i="3"/>
  <c r="C8" i="3"/>
  <c r="I8" i="3"/>
  <c r="I11" i="3"/>
  <c r="D18" i="5"/>
  <c r="E17" i="5"/>
  <c r="E16" i="5"/>
  <c r="D19" i="5"/>
  <c r="D23" i="5"/>
  <c r="E6" i="5"/>
  <c r="E7" i="5"/>
  <c r="E8" i="5"/>
  <c r="E9" i="5"/>
  <c r="E10" i="5"/>
  <c r="E18" i="5"/>
  <c r="E14" i="5"/>
  <c r="E19" i="5"/>
  <c r="E23" i="5"/>
  <c r="H19" i="5"/>
  <c r="H6" i="5"/>
  <c r="H7" i="5"/>
  <c r="H10" i="5"/>
  <c r="H23" i="5"/>
  <c r="J23" i="5"/>
  <c r="G19" i="5"/>
  <c r="G23" i="5"/>
  <c r="I23" i="5"/>
  <c r="H14" i="6"/>
  <c r="H17" i="4"/>
  <c r="G11" i="4"/>
  <c r="G17" i="4"/>
  <c r="F17" i="4"/>
  <c r="E17" i="4"/>
  <c r="F14" i="6"/>
  <c r="E14" i="6"/>
  <c r="G3" i="6"/>
  <c r="G4" i="6"/>
  <c r="G5" i="6"/>
  <c r="G6" i="6"/>
  <c r="G7" i="6"/>
  <c r="G8" i="6"/>
  <c r="G9" i="6"/>
  <c r="G10" i="6"/>
  <c r="G11" i="6"/>
  <c r="G2" i="6"/>
  <c r="J8" i="2"/>
  <c r="J9" i="2"/>
  <c r="J8" i="3"/>
  <c r="J10" i="2"/>
  <c r="G14" i="6"/>
  <c r="J7" i="3"/>
  <c r="J11" i="3"/>
  <c r="J7" i="2"/>
  <c r="J12" i="2"/>
  <c r="J7" i="5"/>
  <c r="I7" i="5"/>
  <c r="I6" i="5"/>
  <c r="J6" i="5"/>
  <c r="J10" i="5"/>
  <c r="G26" i="5"/>
  <c r="H2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40 % of average Rs 700 per book set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40 % of average Rs 700 per book set</t>
        </r>
      </text>
    </comment>
  </commentList>
</comments>
</file>

<file path=xl/sharedStrings.xml><?xml version="1.0" encoding="utf-8"?>
<sst xmlns="http://schemas.openxmlformats.org/spreadsheetml/2006/main" count="151" uniqueCount="99">
  <si>
    <t>Per month</t>
  </si>
  <si>
    <t>No</t>
  </si>
  <si>
    <t xml:space="preserve">One Librarian salary </t>
  </si>
  <si>
    <t>One full time volunteer for book bank help</t>
  </si>
  <si>
    <t>Particulars</t>
  </si>
  <si>
    <t>No of book sets</t>
  </si>
  <si>
    <t>Price per set</t>
  </si>
  <si>
    <t xml:space="preserve">Book bank depreciation </t>
  </si>
  <si>
    <t>No of Months</t>
  </si>
  <si>
    <t>Total funds needed to support the program</t>
  </si>
  <si>
    <t>Stationery</t>
  </si>
  <si>
    <t>Total expenses (in Rupees)</t>
  </si>
  <si>
    <t>Total expenses ( in dollars)</t>
  </si>
  <si>
    <t>Total expenses ( USD)</t>
  </si>
  <si>
    <t>USD Conversion Rate</t>
  </si>
  <si>
    <t># BookSets (Existing)</t>
  </si>
  <si>
    <t>Total expenses (INR)</t>
  </si>
  <si>
    <t>Price Per set</t>
  </si>
  <si>
    <t># New Books</t>
  </si>
  <si>
    <t>Budget details (Alia Affected Regions)</t>
  </si>
  <si>
    <t>Name of the School</t>
  </si>
  <si>
    <t>Boys</t>
  </si>
  <si>
    <t>Girls</t>
  </si>
  <si>
    <t>Sl. No.</t>
  </si>
  <si>
    <t>Shibnagar Mokshoda sundari vidyamandir</t>
  </si>
  <si>
    <t>Banashyamnagar,</t>
  </si>
  <si>
    <t>Raidighi, West Bengal</t>
  </si>
  <si>
    <t>Ambikanagar High School</t>
  </si>
  <si>
    <t xml:space="preserve">Ambikanagar, </t>
  </si>
  <si>
    <t>Maipith, West Bengal</t>
  </si>
  <si>
    <t>Dakshin Kashinagar High School</t>
  </si>
  <si>
    <t>Kuyemuri</t>
  </si>
  <si>
    <t>Gurguriya</t>
  </si>
  <si>
    <t>Purba Gurguriya High School</t>
  </si>
  <si>
    <t>Bhubaneswari Jaykrishna High School</t>
  </si>
  <si>
    <t>Bhubaneswari</t>
  </si>
  <si>
    <t>Basanti, West Bengal</t>
  </si>
  <si>
    <t>Total Students to be covered under MERP project</t>
  </si>
  <si>
    <t>Main Book Bank</t>
  </si>
  <si>
    <t>Alia Book Bank</t>
  </si>
  <si>
    <t>INR</t>
  </si>
  <si>
    <t>Total Requested:</t>
  </si>
  <si>
    <t>USD$</t>
  </si>
  <si>
    <t>Budget details (Main Areas)</t>
  </si>
  <si>
    <t>Town</t>
  </si>
  <si>
    <t>Total</t>
  </si>
  <si>
    <t>Panchyat</t>
  </si>
  <si>
    <t>Numkhana, West Benga</t>
    <phoneticPr fontId="7" type="noConversion"/>
  </si>
  <si>
    <t>Previous Year Balance</t>
  </si>
  <si>
    <t>* Administrative and communication expense is necessary as the schools are spread over a larger region</t>
  </si>
  <si>
    <t>Total Book Set</t>
  </si>
  <si>
    <t>New Book Sets Required</t>
  </si>
  <si>
    <t>Existing Book Set</t>
  </si>
  <si>
    <t>pathar</t>
  </si>
  <si>
    <t>Debnagar High school</t>
  </si>
  <si>
    <t>Extra Capital Expenses</t>
  </si>
  <si>
    <t>In INR</t>
  </si>
  <si>
    <t>In USD</t>
  </si>
  <si>
    <t>Total Fund required</t>
  </si>
  <si>
    <t>Administrative cost and communication</t>
  </si>
  <si>
    <t>Kedarpur Higher Secondary School</t>
  </si>
  <si>
    <t>AAL Ameen High Madrasa</t>
  </si>
  <si>
    <t>Jaynagar</t>
  </si>
  <si>
    <t>Jaynagar, West Bengal</t>
  </si>
  <si>
    <t>Nagendrapur Hemanta Kumari High School</t>
  </si>
  <si>
    <t>Jota Nagendrapur Higher Secondary School</t>
  </si>
  <si>
    <t>Santoshghorai Balika Vidyamandir</t>
  </si>
  <si>
    <t>Babujan Shephai Higher Secondary School</t>
  </si>
  <si>
    <t>Damkal J. H School</t>
  </si>
  <si>
    <t>Gilarchat High School</t>
  </si>
  <si>
    <t xml:space="preserve">Madhusudanchak M.S.K </t>
  </si>
  <si>
    <t>Madhusudanchak</t>
  </si>
  <si>
    <t>Gilarchat</t>
  </si>
  <si>
    <t>Nagendrapur</t>
  </si>
  <si>
    <t>Kankandighi</t>
  </si>
  <si>
    <t>Jota Jogendrapur Higher Secondary School</t>
  </si>
  <si>
    <t>Jogendrapur</t>
  </si>
  <si>
    <t>Baikunthapur High School</t>
  </si>
  <si>
    <t>Baikunthapur</t>
  </si>
  <si>
    <t>Namkhana</t>
  </si>
  <si>
    <t>Namkhana, West Bengal</t>
  </si>
  <si>
    <t>Narendrapur</t>
  </si>
  <si>
    <t>Khagendranath Smriti Vidyamandir</t>
  </si>
  <si>
    <t>Basanti</t>
  </si>
  <si>
    <t xml:space="preserve">Raidighi Shrifaltala Chandrakanta Higher Secondary School </t>
  </si>
  <si>
    <t>Gadamathura Adarsha Binoy Higher Secondary School</t>
  </si>
  <si>
    <t>Gathiharania High School</t>
  </si>
  <si>
    <t>Krishna Chandrapur Higher Secondary School</t>
  </si>
  <si>
    <t>Collection from Renting Model</t>
  </si>
  <si>
    <t>Budget Details</t>
  </si>
  <si>
    <t>(@62 Rs)</t>
  </si>
  <si>
    <t>Increase from 2017</t>
  </si>
  <si>
    <t>Mukti Book Bank  Budget for 2018</t>
  </si>
  <si>
    <t>Digital Education for English</t>
  </si>
  <si>
    <t>55' LED TV (MI Brand)</t>
  </si>
  <si>
    <t>Internet connection, Webcam and Mic</t>
  </si>
  <si>
    <t>s</t>
  </si>
  <si>
    <t>p</t>
  </si>
  <si>
    <t>Library Building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</si>
</sst>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(&quot;$&quot;* #,##0.00000_);_(&quot;$&quot;* \(#,##0.00000\);_(&quot;$&quot;* &quot;-&quot;??_);_(@_)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1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5" fontId="2" fillId="2" borderId="0" xfId="0" applyNumberFormat="1" applyFont="1" applyFill="1" applyAlignment="1">
      <alignment horizontal="center" wrapText="1"/>
    </xf>
    <xf numFmtId="43" fontId="0" fillId="0" borderId="0" xfId="1" applyFont="1"/>
    <xf numFmtId="43" fontId="1" fillId="0" borderId="0" xfId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4" applyFont="1"/>
    <xf numFmtId="4" fontId="2" fillId="0" borderId="0" xfId="0" applyNumberFormat="1" applyFont="1"/>
    <xf numFmtId="1" fontId="9" fillId="0" borderId="0" xfId="0" applyNumberFormat="1" applyFont="1"/>
    <xf numFmtId="44" fontId="0" fillId="0" borderId="0" xfId="4" applyFont="1"/>
    <xf numFmtId="44" fontId="1" fillId="0" borderId="0" xfId="4"/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9" fillId="0" borderId="0" xfId="0" applyFont="1"/>
    <xf numFmtId="9" fontId="0" fillId="0" borderId="0" xfId="7" applyFont="1"/>
    <xf numFmtId="9" fontId="2" fillId="0" borderId="0" xfId="7" applyFont="1" applyAlignment="1">
      <alignment horizontal="center"/>
    </xf>
    <xf numFmtId="10" fontId="2" fillId="0" borderId="0" xfId="7" applyNumberFormat="1" applyFont="1"/>
    <xf numFmtId="0" fontId="2" fillId="0" borderId="1" xfId="0" applyFont="1" applyBorder="1"/>
    <xf numFmtId="9" fontId="2" fillId="0" borderId="1" xfId="7" applyFont="1" applyBorder="1"/>
    <xf numFmtId="44" fontId="2" fillId="0" borderId="1" xfId="4" applyFont="1" applyBorder="1"/>
    <xf numFmtId="44" fontId="2" fillId="0" borderId="1" xfId="5" applyFont="1" applyBorder="1"/>
    <xf numFmtId="4" fontId="2" fillId="0" borderId="1" xfId="0" applyNumberFormat="1" applyFont="1" applyBorder="1"/>
    <xf numFmtId="43" fontId="0" fillId="0" borderId="0" xfId="2" applyFont="1"/>
    <xf numFmtId="44" fontId="0" fillId="0" borderId="0" xfId="5" applyFont="1"/>
    <xf numFmtId="14" fontId="0" fillId="3" borderId="1" xfId="0" applyNumberFormat="1" applyFill="1" applyBorder="1"/>
    <xf numFmtId="0" fontId="2" fillId="3" borderId="1" xfId="0" applyFont="1" applyFill="1" applyBorder="1" applyAlignment="1">
      <alignment wrapText="1"/>
    </xf>
    <xf numFmtId="43" fontId="0" fillId="3" borderId="1" xfId="1" applyFont="1" applyFill="1" applyBorder="1"/>
    <xf numFmtId="43" fontId="2" fillId="3" borderId="1" xfId="1" applyFont="1" applyFill="1" applyBorder="1" applyAlignment="1">
      <alignment horizontal="right"/>
    </xf>
    <xf numFmtId="44" fontId="2" fillId="3" borderId="1" xfId="4" applyFont="1" applyFill="1" applyBorder="1"/>
    <xf numFmtId="1" fontId="0" fillId="3" borderId="1" xfId="0" applyNumberFormat="1" applyFill="1" applyBorder="1" applyAlignment="1">
      <alignment horizontal="right"/>
    </xf>
    <xf numFmtId="43" fontId="1" fillId="3" borderId="1" xfId="1" applyFill="1" applyBorder="1"/>
    <xf numFmtId="0" fontId="3" fillId="0" borderId="0" xfId="0" applyFont="1" applyAlignment="1">
      <alignment horizontal="center"/>
    </xf>
    <xf numFmtId="0" fontId="2" fillId="5" borderId="1" xfId="0" applyFont="1" applyFill="1" applyBorder="1"/>
    <xf numFmtId="164" fontId="2" fillId="5" borderId="2" xfId="0" applyNumberFormat="1" applyFont="1" applyFill="1" applyBorder="1"/>
    <xf numFmtId="43" fontId="2" fillId="0" borderId="0" xfId="1" applyFont="1"/>
    <xf numFmtId="0" fontId="1" fillId="0" borderId="0" xfId="0" applyFont="1"/>
    <xf numFmtId="44" fontId="0" fillId="0" borderId="0" xfId="0" applyNumberFormat="1"/>
    <xf numFmtId="166" fontId="0" fillId="0" borderId="0" xfId="0" applyNumberFormat="1"/>
    <xf numFmtId="4" fontId="2" fillId="5" borderId="1" xfId="0" applyNumberFormat="1" applyFont="1" applyFill="1" applyBorder="1"/>
    <xf numFmtId="4" fontId="10" fillId="0" borderId="0" xfId="0" applyNumberFormat="1" applyFont="1"/>
    <xf numFmtId="0" fontId="2" fillId="0" borderId="0" xfId="0" applyFont="1" applyAlignment="1">
      <alignment horizontal="center"/>
    </xf>
    <xf numFmtId="44" fontId="10" fillId="0" borderId="0" xfId="4" applyFont="1"/>
    <xf numFmtId="0" fontId="2" fillId="0" borderId="2" xfId="0" applyFont="1" applyBorder="1"/>
    <xf numFmtId="9" fontId="2" fillId="0" borderId="2" xfId="0" applyNumberFormat="1" applyFont="1" applyBorder="1"/>
    <xf numFmtId="3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167" fontId="2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4" borderId="0" xfId="7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7" builtinId="5"/>
    <cellStyle name="Percent 2" xfId="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zoomScalePageLayoutView="115" workbookViewId="0">
      <selection activeCell="H9" sqref="H9"/>
    </sheetView>
  </sheetViews>
  <sheetFormatPr defaultColWidth="8.796875" defaultRowHeight="12.75" x14ac:dyDescent="0.35"/>
  <cols>
    <col min="2" max="2" width="32.46484375" customWidth="1"/>
    <col min="3" max="3" width="4.6640625" bestFit="1" customWidth="1"/>
    <col min="4" max="4" width="15.46484375" customWidth="1"/>
    <col min="5" max="5" width="11.33203125" bestFit="1" customWidth="1"/>
    <col min="7" max="7" width="13" bestFit="1" customWidth="1"/>
    <col min="8" max="8" width="11.33203125" bestFit="1" customWidth="1"/>
    <col min="9" max="9" width="11.46484375" style="23" customWidth="1"/>
    <col min="10" max="10" width="14" customWidth="1"/>
  </cols>
  <sheetData>
    <row r="1" spans="1:10" ht="22.5" x14ac:dyDescent="0.6">
      <c r="A1" s="57" t="s">
        <v>92</v>
      </c>
      <c r="B1" s="57"/>
      <c r="C1" s="57"/>
      <c r="D1" s="57"/>
      <c r="E1" s="57"/>
      <c r="F1" s="57"/>
      <c r="G1" s="57"/>
      <c r="H1" s="6"/>
    </row>
    <row r="2" spans="1:10" ht="20.65" x14ac:dyDescent="0.6">
      <c r="A2" s="58" t="s">
        <v>89</v>
      </c>
      <c r="B2" s="58"/>
      <c r="C2" s="58"/>
      <c r="D2" s="58"/>
      <c r="E2" s="58"/>
      <c r="F2" s="58"/>
      <c r="G2" s="58"/>
      <c r="H2" s="6"/>
    </row>
    <row r="3" spans="1:10" ht="20.65" x14ac:dyDescent="0.6">
      <c r="A3" s="4"/>
      <c r="B3" s="4"/>
      <c r="C3" s="4"/>
      <c r="D3" s="4"/>
      <c r="E3" s="4"/>
      <c r="F3" s="4"/>
      <c r="G3" s="4"/>
      <c r="H3" s="3" t="s">
        <v>90</v>
      </c>
    </row>
    <row r="4" spans="1:10" ht="13.15" x14ac:dyDescent="0.4">
      <c r="B4" s="3" t="s">
        <v>14</v>
      </c>
      <c r="C4" s="3">
        <v>62</v>
      </c>
      <c r="D4" s="63">
        <v>2018</v>
      </c>
      <c r="E4" s="64"/>
      <c r="G4" s="59">
        <v>2017</v>
      </c>
      <c r="H4" s="60"/>
      <c r="I4" s="61" t="s">
        <v>91</v>
      </c>
      <c r="J4" s="62"/>
    </row>
    <row r="5" spans="1:10" s="12" customFormat="1" ht="13.15" x14ac:dyDescent="0.4">
      <c r="D5" s="12" t="s">
        <v>40</v>
      </c>
      <c r="E5" s="12" t="s">
        <v>42</v>
      </c>
      <c r="G5" s="12" t="s">
        <v>40</v>
      </c>
      <c r="H5" s="12" t="s">
        <v>42</v>
      </c>
      <c r="I5" s="24" t="s">
        <v>56</v>
      </c>
      <c r="J5" s="12" t="s">
        <v>57</v>
      </c>
    </row>
    <row r="6" spans="1:10" s="3" customFormat="1" ht="13.15" x14ac:dyDescent="0.4">
      <c r="B6" s="3" t="s">
        <v>38</v>
      </c>
      <c r="D6" s="15">
        <f>'Main BookBank Budget'!I12</f>
        <v>961950</v>
      </c>
      <c r="E6" s="14">
        <f>D6/C$4</f>
        <v>15515.322580645161</v>
      </c>
      <c r="G6" s="15">
        <v>878250</v>
      </c>
      <c r="H6" s="14">
        <f>G6/62</f>
        <v>14165.322580645161</v>
      </c>
      <c r="I6" s="25">
        <f>(D6-G6)/G6</f>
        <v>9.5303159692570458E-2</v>
      </c>
      <c r="J6" s="25">
        <f>(E6-H6)/H6</f>
        <v>9.5303159692570458E-2</v>
      </c>
    </row>
    <row r="7" spans="1:10" s="3" customFormat="1" ht="13.15" x14ac:dyDescent="0.4">
      <c r="B7" s="3" t="s">
        <v>39</v>
      </c>
      <c r="D7" s="15">
        <f>'Alia Affected BookBank Budget'!I11</f>
        <v>845170</v>
      </c>
      <c r="E7" s="14">
        <f>D7/C$4</f>
        <v>13631.774193548386</v>
      </c>
      <c r="G7" s="15">
        <v>769350</v>
      </c>
      <c r="H7" s="14">
        <f>G7/62</f>
        <v>12408.870967741936</v>
      </c>
      <c r="I7" s="25">
        <f>(D7-G7)/G7</f>
        <v>9.8550724637681164E-2</v>
      </c>
      <c r="J7" s="25">
        <f>(E7-H7)/H7</f>
        <v>9.8550724637681095E-2</v>
      </c>
    </row>
    <row r="8" spans="1:10" ht="13.15" x14ac:dyDescent="0.4">
      <c r="B8" s="3" t="s">
        <v>48</v>
      </c>
      <c r="D8" s="48">
        <v>30000</v>
      </c>
      <c r="E8" s="50">
        <f>D8/C4</f>
        <v>483.87096774193549</v>
      </c>
      <c r="G8" s="48">
        <v>60000</v>
      </c>
      <c r="H8" s="50">
        <v>-800</v>
      </c>
    </row>
    <row r="9" spans="1:10" ht="13.15" x14ac:dyDescent="0.4">
      <c r="B9" s="3" t="s">
        <v>88</v>
      </c>
      <c r="D9" s="48">
        <v>80000</v>
      </c>
      <c r="E9" s="50">
        <f>D9/C4</f>
        <v>1290.3225806451612</v>
      </c>
      <c r="G9" s="48">
        <v>30000</v>
      </c>
      <c r="H9" s="50">
        <v>483.87096774193549</v>
      </c>
    </row>
    <row r="10" spans="1:10" s="3" customFormat="1" ht="13.5" thickBot="1" x14ac:dyDescent="0.45">
      <c r="B10" s="26" t="s">
        <v>41</v>
      </c>
      <c r="C10" s="26"/>
      <c r="D10" s="30">
        <f>D6+D7-D8-D9</f>
        <v>1697120</v>
      </c>
      <c r="E10" s="28">
        <f>E6+E7-E8-E9</f>
        <v>27372.903225806447</v>
      </c>
      <c r="F10" s="26"/>
      <c r="G10" s="30">
        <f>G7+G6-G8-G9</f>
        <v>1557600</v>
      </c>
      <c r="H10" s="29">
        <f>(H6+H7-H8-H9)</f>
        <v>26890.322580645163</v>
      </c>
      <c r="I10" s="27">
        <f>(D10-G10)/G10</f>
        <v>8.9573703133025165E-2</v>
      </c>
      <c r="J10" s="27">
        <f>(E10-H10)/H10</f>
        <v>1.7946257197696512E-2</v>
      </c>
    </row>
    <row r="11" spans="1:10" ht="13.15" thickTop="1" x14ac:dyDescent="0.35"/>
    <row r="12" spans="1:10" x14ac:dyDescent="0.35">
      <c r="I12"/>
    </row>
    <row r="13" spans="1:10" ht="13.15" x14ac:dyDescent="0.4">
      <c r="B13" s="3" t="s">
        <v>55</v>
      </c>
      <c r="D13" s="12" t="s">
        <v>40</v>
      </c>
      <c r="E13" s="12" t="s">
        <v>42</v>
      </c>
      <c r="G13" s="49" t="s">
        <v>40</v>
      </c>
      <c r="H13" s="49" t="s">
        <v>42</v>
      </c>
      <c r="I13"/>
    </row>
    <row r="14" spans="1:10" ht="13.15" x14ac:dyDescent="0.4">
      <c r="B14" s="44" t="s">
        <v>98</v>
      </c>
      <c r="D14" s="15">
        <v>40000</v>
      </c>
      <c r="E14" s="14">
        <f>D14/C$4</f>
        <v>645.16129032258061</v>
      </c>
      <c r="G14" s="53">
        <v>30000</v>
      </c>
      <c r="H14" s="14">
        <v>483.87096774193549</v>
      </c>
      <c r="I14"/>
    </row>
    <row r="15" spans="1:10" ht="13.15" x14ac:dyDescent="0.4">
      <c r="B15" s="3" t="s">
        <v>93</v>
      </c>
      <c r="D15" s="15"/>
      <c r="E15" s="14"/>
      <c r="G15" s="3">
        <v>0</v>
      </c>
      <c r="H15" s="14">
        <v>0</v>
      </c>
      <c r="I15" t="s">
        <v>97</v>
      </c>
    </row>
    <row r="16" spans="1:10" ht="13.15" x14ac:dyDescent="0.4">
      <c r="B16" s="55" t="s">
        <v>94</v>
      </c>
      <c r="D16" s="15">
        <v>39999</v>
      </c>
      <c r="E16" s="14">
        <f>D16/C$4</f>
        <v>645.14516129032256</v>
      </c>
      <c r="G16" s="3"/>
      <c r="H16" s="14"/>
      <c r="I16"/>
    </row>
    <row r="17" spans="2:10" ht="13.15" x14ac:dyDescent="0.4">
      <c r="B17" s="55" t="s">
        <v>95</v>
      </c>
      <c r="D17" s="15">
        <v>5000</v>
      </c>
      <c r="E17" s="14">
        <f>D17/C$4</f>
        <v>80.645161290322577</v>
      </c>
      <c r="G17" s="3"/>
      <c r="H17" s="14"/>
      <c r="I17"/>
    </row>
    <row r="18" spans="2:10" ht="13.15" x14ac:dyDescent="0.4">
      <c r="B18" s="54" t="s">
        <v>59</v>
      </c>
      <c r="D18" s="15">
        <f>D10*0.07</f>
        <v>118798.40000000001</v>
      </c>
      <c r="E18" s="14">
        <f>D18/C$4</f>
        <v>1916.1032258064517</v>
      </c>
      <c r="G18" s="53">
        <v>94000</v>
      </c>
      <c r="H18" s="14">
        <v>1516.1290322580646</v>
      </c>
      <c r="I18"/>
    </row>
    <row r="19" spans="2:10" ht="13.5" thickBot="1" x14ac:dyDescent="0.45">
      <c r="B19" s="26" t="s">
        <v>41</v>
      </c>
      <c r="C19" s="26"/>
      <c r="D19" s="30">
        <f>SUM(D14:D18)</f>
        <v>203797.40000000002</v>
      </c>
      <c r="E19" s="28">
        <f>SUM(E14:E18)</f>
        <v>3287.0548387096778</v>
      </c>
      <c r="G19" s="30">
        <f>SUM(G14:G18)</f>
        <v>124000</v>
      </c>
      <c r="H19" s="28">
        <f>H14+H18</f>
        <v>2000</v>
      </c>
      <c r="I19" s="27"/>
    </row>
    <row r="20" spans="2:10" ht="13.15" thickTop="1" x14ac:dyDescent="0.35">
      <c r="I20"/>
    </row>
    <row r="21" spans="2:10" x14ac:dyDescent="0.35">
      <c r="I21"/>
    </row>
    <row r="22" spans="2:10" x14ac:dyDescent="0.35">
      <c r="I22"/>
    </row>
    <row r="23" spans="2:10" ht="13.5" thickBot="1" x14ac:dyDescent="0.45">
      <c r="B23" s="41" t="s">
        <v>58</v>
      </c>
      <c r="C23" s="47"/>
      <c r="D23" s="47">
        <f>D10+D19</f>
        <v>1900917.4</v>
      </c>
      <c r="E23" s="42">
        <f>E10+E19</f>
        <v>30659.958064516126</v>
      </c>
      <c r="G23" s="30">
        <f>G10+G19</f>
        <v>1681600</v>
      </c>
      <c r="H23" s="29">
        <f>H19+H10</f>
        <v>28890.322580645163</v>
      </c>
      <c r="I23" s="27">
        <f>(D23-G23)/G23</f>
        <v>0.13042186013320642</v>
      </c>
      <c r="J23" s="27">
        <f>(E23-H23)/H23</f>
        <v>6.1253573023671119E-2</v>
      </c>
    </row>
    <row r="24" spans="2:10" ht="13.15" thickTop="1" x14ac:dyDescent="0.35"/>
    <row r="26" spans="2:10" ht="13.15" x14ac:dyDescent="0.4">
      <c r="B26" s="51"/>
      <c r="C26" s="52"/>
      <c r="G26" s="43">
        <f>D23</f>
        <v>1900917.4</v>
      </c>
      <c r="H26" s="14">
        <f>G26/C4</f>
        <v>30659.958064516126</v>
      </c>
    </row>
    <row r="27" spans="2:10" x14ac:dyDescent="0.35">
      <c r="J27" s="45"/>
    </row>
    <row r="28" spans="2:10" x14ac:dyDescent="0.35">
      <c r="J28" s="46"/>
    </row>
  </sheetData>
  <mergeCells count="5">
    <mergeCell ref="A1:G1"/>
    <mergeCell ref="A2:G2"/>
    <mergeCell ref="G4:H4"/>
    <mergeCell ref="I4:J4"/>
    <mergeCell ref="D4:E4"/>
  </mergeCells>
  <phoneticPr fontId="7" type="noConversion"/>
  <printOptions headings="1" gridLines="1"/>
  <pageMargins left="0.75" right="0.75" top="1" bottom="1" header="0.5" footer="0.5"/>
  <pageSetup scale="80" orientation="landscape" r:id="rId1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J29"/>
  <sheetViews>
    <sheetView zoomScale="130" zoomScaleNormal="130" workbookViewId="0">
      <selection activeCell="D7" sqref="D7"/>
    </sheetView>
  </sheetViews>
  <sheetFormatPr defaultColWidth="8.796875" defaultRowHeight="12.75" x14ac:dyDescent="0.35"/>
  <cols>
    <col min="1" max="1" width="3.46484375" style="6" bestFit="1" customWidth="1"/>
    <col min="2" max="2" width="45.33203125" style="6" bestFit="1" customWidth="1"/>
    <col min="3" max="6" width="9.796875" style="6" customWidth="1"/>
    <col min="7" max="7" width="10.33203125" style="6" bestFit="1" customWidth="1"/>
    <col min="8" max="8" width="9.796875" style="6" customWidth="1"/>
    <col min="9" max="9" width="14.1328125" style="6" customWidth="1"/>
    <col min="10" max="10" width="14.46484375" style="6" customWidth="1"/>
    <col min="11" max="16384" width="8.796875" style="6"/>
  </cols>
  <sheetData>
    <row r="1" spans="1:10" ht="20.65" x14ac:dyDescent="0.6">
      <c r="A1" s="58" t="s">
        <v>43</v>
      </c>
      <c r="B1" s="58"/>
      <c r="C1" s="58"/>
      <c r="D1" s="58"/>
      <c r="E1" s="58"/>
      <c r="F1" s="58"/>
      <c r="G1" s="58"/>
      <c r="H1" s="58"/>
      <c r="I1" s="58"/>
    </row>
    <row r="2" spans="1:10" ht="20.65" x14ac:dyDescent="0.6">
      <c r="A2" s="4"/>
      <c r="B2" s="4"/>
      <c r="C2" s="4"/>
      <c r="D2" s="4"/>
      <c r="E2" s="40"/>
      <c r="F2" s="40"/>
      <c r="G2" s="4"/>
      <c r="H2" s="4"/>
      <c r="I2" s="4"/>
    </row>
    <row r="3" spans="1:10" ht="13.15" x14ac:dyDescent="0.4">
      <c r="B3" s="3" t="s">
        <v>14</v>
      </c>
      <c r="C3">
        <v>62</v>
      </c>
    </row>
    <row r="4" spans="1:10" ht="20.65" x14ac:dyDescent="0.6">
      <c r="A4" s="4"/>
      <c r="B4" s="4"/>
      <c r="C4" s="4"/>
      <c r="D4" s="4"/>
      <c r="E4" s="40"/>
      <c r="F4" s="40"/>
      <c r="G4" s="4"/>
      <c r="H4" s="4"/>
      <c r="I4" s="4"/>
    </row>
    <row r="5" spans="1:10" ht="44.25" customHeight="1" x14ac:dyDescent="0.4">
      <c r="A5" s="1" t="s">
        <v>1</v>
      </c>
      <c r="B5" s="1" t="s">
        <v>4</v>
      </c>
      <c r="C5" s="5" t="s">
        <v>5</v>
      </c>
      <c r="D5" s="5" t="s">
        <v>6</v>
      </c>
      <c r="E5" s="5" t="s">
        <v>18</v>
      </c>
      <c r="F5" s="5" t="s">
        <v>17</v>
      </c>
      <c r="G5" s="5" t="s">
        <v>0</v>
      </c>
      <c r="H5" s="5" t="s">
        <v>8</v>
      </c>
      <c r="I5" s="5" t="s">
        <v>11</v>
      </c>
      <c r="J5" s="8" t="s">
        <v>12</v>
      </c>
    </row>
    <row r="6" spans="1:10" x14ac:dyDescent="0.35">
      <c r="J6" s="17"/>
    </row>
    <row r="7" spans="1:10" x14ac:dyDescent="0.35">
      <c r="A7" s="7">
        <v>1</v>
      </c>
      <c r="B7" t="s">
        <v>7</v>
      </c>
      <c r="C7" s="9">
        <f>'Main School List'!J14</f>
        <v>2250</v>
      </c>
      <c r="D7" s="9">
        <v>308</v>
      </c>
      <c r="E7" s="9"/>
      <c r="F7" s="9"/>
      <c r="G7" s="9"/>
      <c r="H7" s="9"/>
      <c r="I7" s="9">
        <f>C7*D7</f>
        <v>693000</v>
      </c>
      <c r="J7" s="17">
        <f>I7/$C3</f>
        <v>11177.41935483871</v>
      </c>
    </row>
    <row r="8" spans="1:10" x14ac:dyDescent="0.35">
      <c r="A8" s="7">
        <v>2</v>
      </c>
      <c r="B8" t="s">
        <v>2</v>
      </c>
      <c r="C8" s="9"/>
      <c r="D8" s="9"/>
      <c r="E8" s="9"/>
      <c r="F8" s="9"/>
      <c r="G8" s="9">
        <v>4900</v>
      </c>
      <c r="H8" s="9">
        <v>12</v>
      </c>
      <c r="I8" s="9">
        <f>G8*H8</f>
        <v>58800</v>
      </c>
      <c r="J8" s="17">
        <f>I8/$C3</f>
        <v>948.38709677419354</v>
      </c>
    </row>
    <row r="9" spans="1:10" x14ac:dyDescent="0.35">
      <c r="A9" s="7">
        <v>3</v>
      </c>
      <c r="B9" t="s">
        <v>3</v>
      </c>
      <c r="C9" s="9"/>
      <c r="D9" s="9"/>
      <c r="E9" s="9"/>
      <c r="F9" s="9"/>
      <c r="G9" s="9">
        <v>4200</v>
      </c>
      <c r="H9" s="9">
        <v>12</v>
      </c>
      <c r="I9" s="9">
        <f>G9*H9</f>
        <v>50400</v>
      </c>
      <c r="J9" s="17">
        <f>I9/$C3</f>
        <v>812.90322580645159</v>
      </c>
    </row>
    <row r="10" spans="1:10" x14ac:dyDescent="0.35">
      <c r="A10" s="7">
        <v>4</v>
      </c>
      <c r="B10" t="s">
        <v>10</v>
      </c>
      <c r="C10" s="9">
        <f>C7</f>
        <v>2250</v>
      </c>
      <c r="D10" s="9">
        <v>71</v>
      </c>
      <c r="E10" s="9"/>
      <c r="F10" s="9"/>
      <c r="G10" s="9"/>
      <c r="H10" s="9"/>
      <c r="I10" s="9">
        <f>C10*D10</f>
        <v>159750</v>
      </c>
      <c r="J10" s="17">
        <f>I10/$C3</f>
        <v>2576.6129032258063</v>
      </c>
    </row>
    <row r="11" spans="1:10" x14ac:dyDescent="0.35">
      <c r="A11" s="2"/>
      <c r="C11" s="9"/>
      <c r="D11" s="9"/>
      <c r="E11" s="9"/>
      <c r="F11" s="9"/>
      <c r="G11" s="9"/>
      <c r="H11" s="9"/>
      <c r="I11" s="9"/>
      <c r="J11" s="17"/>
    </row>
    <row r="12" spans="1:10" ht="13.5" thickBot="1" x14ac:dyDescent="0.45">
      <c r="A12" s="33"/>
      <c r="B12" s="34" t="s">
        <v>9</v>
      </c>
      <c r="C12" s="35"/>
      <c r="D12" s="35"/>
      <c r="E12" s="35"/>
      <c r="F12" s="35"/>
      <c r="G12" s="35"/>
      <c r="H12" s="35"/>
      <c r="I12" s="36">
        <f>SUM(I7:I10)</f>
        <v>961950</v>
      </c>
      <c r="J12" s="37">
        <f>SUM(J7:J10)</f>
        <v>15515.322580645161</v>
      </c>
    </row>
    <row r="13" spans="1:10" ht="13.15" thickTop="1" x14ac:dyDescent="0.35"/>
    <row r="14" spans="1:10" ht="13.15" x14ac:dyDescent="0.4">
      <c r="B14" s="3"/>
    </row>
    <row r="15" spans="1:10" ht="12" customHeight="1" x14ac:dyDescent="0.35">
      <c r="A15" s="7">
        <v>6</v>
      </c>
      <c r="B15"/>
      <c r="C15" s="31"/>
      <c r="D15" s="31"/>
      <c r="E15" s="31"/>
      <c r="F15" s="31"/>
      <c r="G15" s="31"/>
      <c r="H15" s="31"/>
      <c r="I15" s="31"/>
      <c r="J15" s="32"/>
    </row>
    <row r="17" spans="1:10" x14ac:dyDescent="0.35">
      <c r="A17" s="7"/>
      <c r="C17" s="9"/>
      <c r="D17" s="9"/>
      <c r="E17" s="9"/>
      <c r="F17" s="9"/>
      <c r="G17" s="9"/>
      <c r="H17" s="9"/>
      <c r="I17" s="9"/>
      <c r="J17" s="9"/>
    </row>
    <row r="18" spans="1:10" ht="13.15" x14ac:dyDescent="0.4">
      <c r="A18" s="20"/>
      <c r="B18" s="3"/>
      <c r="C18"/>
      <c r="D18" s="9"/>
    </row>
    <row r="19" spans="1:10" ht="20.65" x14ac:dyDescent="0.6">
      <c r="A19" s="19"/>
      <c r="B19" s="40"/>
      <c r="C19" s="40"/>
      <c r="D19" s="9"/>
      <c r="E19" s="40"/>
      <c r="F19" s="40"/>
      <c r="G19" s="40"/>
      <c r="H19" s="40"/>
      <c r="I19" s="40"/>
    </row>
    <row r="20" spans="1:10" x14ac:dyDescent="0.35">
      <c r="D20" s="9"/>
    </row>
    <row r="21" spans="1:10" x14ac:dyDescent="0.35">
      <c r="D21" s="9"/>
    </row>
    <row r="27" spans="1:10" x14ac:dyDescent="0.35">
      <c r="A27" s="20"/>
    </row>
    <row r="28" spans="1:10" x14ac:dyDescent="0.35">
      <c r="A28" s="20"/>
      <c r="B28" s="16"/>
    </row>
    <row r="29" spans="1:10" x14ac:dyDescent="0.35">
      <c r="A29" s="20"/>
    </row>
  </sheetData>
  <mergeCells count="1">
    <mergeCell ref="A1:I1"/>
  </mergeCells>
  <phoneticPr fontId="0" type="noConversion"/>
  <printOptions headings="1" gridLines="1"/>
  <pageMargins left="0" right="0" top="0" bottom="0" header="0" footer="0"/>
  <headerFooter alignWithMargins="0">
    <oddFooter>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J21"/>
  <sheetViews>
    <sheetView workbookViewId="0">
      <selection activeCell="C7" sqref="C7"/>
    </sheetView>
  </sheetViews>
  <sheetFormatPr defaultColWidth="8.796875" defaultRowHeight="12.75" x14ac:dyDescent="0.35"/>
  <cols>
    <col min="1" max="1" width="3.6640625" style="20" bestFit="1" customWidth="1"/>
    <col min="2" max="2" width="45" style="6" customWidth="1"/>
    <col min="3" max="3" width="9.46484375" style="6" bestFit="1" customWidth="1"/>
    <col min="4" max="4" width="12.46484375" style="6" bestFit="1" customWidth="1"/>
    <col min="5" max="5" width="7.6640625" style="6" bestFit="1" customWidth="1"/>
    <col min="6" max="6" width="12.46484375" style="6" bestFit="1" customWidth="1"/>
    <col min="7" max="7" width="6.6640625" style="6" bestFit="1" customWidth="1"/>
    <col min="8" max="8" width="7.46484375" style="6" bestFit="1" customWidth="1"/>
    <col min="9" max="9" width="11.796875" style="6" bestFit="1" customWidth="1"/>
    <col min="10" max="10" width="11.33203125" style="6" bestFit="1" customWidth="1"/>
    <col min="11" max="16384" width="8.796875" style="6"/>
  </cols>
  <sheetData>
    <row r="1" spans="1:10" ht="20.65" x14ac:dyDescent="0.6">
      <c r="A1" s="58" t="s">
        <v>19</v>
      </c>
      <c r="B1" s="58"/>
      <c r="C1" s="58"/>
      <c r="D1" s="58"/>
      <c r="E1" s="58"/>
      <c r="F1" s="58"/>
      <c r="G1" s="58"/>
      <c r="H1" s="58"/>
      <c r="I1" s="58"/>
    </row>
    <row r="2" spans="1:10" ht="20.65" x14ac:dyDescent="0.6">
      <c r="A2" s="19"/>
      <c r="B2" s="4"/>
      <c r="C2" s="4"/>
      <c r="D2" s="4"/>
      <c r="E2" s="4"/>
      <c r="F2" s="4"/>
      <c r="G2" s="4"/>
      <c r="H2" s="4"/>
      <c r="I2" s="4"/>
    </row>
    <row r="3" spans="1:10" ht="13.15" x14ac:dyDescent="0.4">
      <c r="B3" s="3" t="s">
        <v>14</v>
      </c>
      <c r="C3">
        <v>62</v>
      </c>
    </row>
    <row r="4" spans="1:10" ht="20.65" x14ac:dyDescent="0.6">
      <c r="A4" s="19"/>
      <c r="B4" s="4"/>
      <c r="C4" s="4"/>
      <c r="D4" s="4"/>
      <c r="E4" s="4"/>
      <c r="F4" s="4"/>
      <c r="G4" s="4"/>
      <c r="H4" s="4"/>
      <c r="I4" s="4"/>
    </row>
    <row r="5" spans="1:10" ht="39.4" x14ac:dyDescent="0.4">
      <c r="A5" s="21" t="s">
        <v>1</v>
      </c>
      <c r="B5" s="1" t="s">
        <v>4</v>
      </c>
      <c r="C5" s="5" t="s">
        <v>15</v>
      </c>
      <c r="D5" s="5" t="s">
        <v>17</v>
      </c>
      <c r="E5" s="5" t="s">
        <v>18</v>
      </c>
      <c r="F5" s="5" t="s">
        <v>17</v>
      </c>
      <c r="G5" s="5" t="s">
        <v>0</v>
      </c>
      <c r="H5" s="5" t="s">
        <v>8</v>
      </c>
      <c r="I5" s="5" t="s">
        <v>16</v>
      </c>
      <c r="J5" s="8" t="s">
        <v>13</v>
      </c>
    </row>
    <row r="7" spans="1:10" x14ac:dyDescent="0.35">
      <c r="A7" s="20">
        <v>1</v>
      </c>
      <c r="B7" t="s">
        <v>7</v>
      </c>
      <c r="C7" s="10">
        <f>'Alia Schools List'!J17</f>
        <v>2230</v>
      </c>
      <c r="D7" s="10">
        <v>308</v>
      </c>
      <c r="E7" s="10"/>
      <c r="F7" s="10"/>
      <c r="G7" s="10"/>
      <c r="H7" s="10"/>
      <c r="I7" s="10">
        <f>C7*D7</f>
        <v>686840</v>
      </c>
      <c r="J7" s="18">
        <f>I7/$C3</f>
        <v>11078.064516129032</v>
      </c>
    </row>
    <row r="8" spans="1:10" x14ac:dyDescent="0.35">
      <c r="A8" s="20">
        <v>2</v>
      </c>
      <c r="B8" t="s">
        <v>10</v>
      </c>
      <c r="C8" s="10">
        <f>C7</f>
        <v>2230</v>
      </c>
      <c r="D8" s="10">
        <v>71</v>
      </c>
      <c r="E8" s="10"/>
      <c r="F8" s="10"/>
      <c r="G8" s="10"/>
      <c r="H8" s="10"/>
      <c r="I8" s="10">
        <f>C8*D8</f>
        <v>158330</v>
      </c>
      <c r="J8" s="18">
        <f>I8/$C3</f>
        <v>2553.7096774193546</v>
      </c>
    </row>
    <row r="9" spans="1:10" ht="13.15" x14ac:dyDescent="0.4">
      <c r="B9" s="3"/>
      <c r="C9" s="10"/>
      <c r="D9" s="10"/>
      <c r="E9" s="10"/>
      <c r="F9" s="10"/>
      <c r="G9" s="10"/>
      <c r="H9" s="10"/>
      <c r="I9" s="10"/>
      <c r="J9" s="18"/>
    </row>
    <row r="10" spans="1:10" x14ac:dyDescent="0.35">
      <c r="C10" s="10"/>
      <c r="D10" s="10"/>
      <c r="E10" s="10"/>
      <c r="F10" s="10"/>
      <c r="G10" s="10"/>
      <c r="H10" s="10"/>
      <c r="I10" s="10"/>
      <c r="J10" s="18"/>
    </row>
    <row r="11" spans="1:10" ht="13.5" thickBot="1" x14ac:dyDescent="0.45">
      <c r="A11" s="38"/>
      <c r="B11" s="34" t="s">
        <v>9</v>
      </c>
      <c r="C11" s="39"/>
      <c r="D11" s="39"/>
      <c r="E11" s="39"/>
      <c r="F11" s="39"/>
      <c r="G11" s="39"/>
      <c r="H11" s="39"/>
      <c r="I11" s="36">
        <f>SUM(I7:I10)</f>
        <v>845170</v>
      </c>
      <c r="J11" s="37">
        <f>SUM(J7:J9)</f>
        <v>13631.774193548386</v>
      </c>
    </row>
    <row r="12" spans="1:10" ht="13.15" thickTop="1" x14ac:dyDescent="0.35"/>
    <row r="13" spans="1:10" x14ac:dyDescent="0.35">
      <c r="B13" s="16" t="s">
        <v>49</v>
      </c>
    </row>
    <row r="14" spans="1:10" ht="12" customHeight="1" x14ac:dyDescent="0.35"/>
    <row r="16" spans="1:10" x14ac:dyDescent="0.35">
      <c r="C16" s="10"/>
      <c r="D16" s="10"/>
      <c r="E16" s="10"/>
      <c r="F16" s="10"/>
      <c r="G16" s="10"/>
      <c r="H16" s="10"/>
      <c r="I16" s="10"/>
      <c r="J16" s="10"/>
    </row>
    <row r="17" spans="2:10" x14ac:dyDescent="0.35">
      <c r="C17" s="10"/>
      <c r="D17" s="10"/>
      <c r="E17" s="10"/>
      <c r="F17" s="10"/>
      <c r="G17" s="10"/>
      <c r="H17" s="10"/>
      <c r="I17" s="10"/>
      <c r="J17" s="10"/>
    </row>
    <row r="18" spans="2:10" x14ac:dyDescent="0.35">
      <c r="C18" s="10"/>
      <c r="D18" s="10"/>
      <c r="E18" s="10"/>
      <c r="F18" s="10"/>
      <c r="G18" s="10"/>
      <c r="H18" s="10"/>
      <c r="I18" s="10"/>
      <c r="J18" s="10"/>
    </row>
    <row r="19" spans="2:10" x14ac:dyDescent="0.35">
      <c r="C19" s="10"/>
      <c r="D19" s="10"/>
      <c r="E19" s="10"/>
      <c r="F19" s="10"/>
      <c r="G19" s="10"/>
      <c r="H19" s="10"/>
      <c r="I19" s="10"/>
      <c r="J19" s="10"/>
    </row>
    <row r="20" spans="2:10" ht="13.15" x14ac:dyDescent="0.4">
      <c r="B20" s="3"/>
      <c r="C20" s="10"/>
      <c r="D20" s="10"/>
      <c r="E20" s="10"/>
      <c r="F20" s="10"/>
      <c r="G20" s="10"/>
      <c r="H20" s="10"/>
      <c r="I20" s="10"/>
      <c r="J20" s="10"/>
    </row>
    <row r="21" spans="2:10" x14ac:dyDescent="0.35"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A1:I1"/>
  </mergeCells>
  <phoneticPr fontId="0" type="noConversion"/>
  <printOptions headings="1" gridLines="1"/>
  <pageMargins left="0.75" right="0.75" top="1" bottom="1" header="0.5" footer="0.5"/>
  <headerFooter alignWithMargins="0">
    <oddFooter>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M14"/>
  <sheetViews>
    <sheetView topLeftCell="B1" zoomScale="130" zoomScaleNormal="130" workbookViewId="0">
      <selection activeCell="G6" sqref="G6"/>
    </sheetView>
  </sheetViews>
  <sheetFormatPr defaultColWidth="8.796875" defaultRowHeight="12.75" x14ac:dyDescent="0.35"/>
  <cols>
    <col min="1" max="1" width="7" bestFit="1" customWidth="1"/>
    <col min="2" max="2" width="53.46484375" customWidth="1"/>
    <col min="3" max="3" width="16.1328125" bestFit="1" customWidth="1"/>
    <col min="4" max="4" width="21.6640625" bestFit="1" customWidth="1"/>
    <col min="5" max="5" width="8.73046875" bestFit="1" customWidth="1"/>
    <col min="6" max="6" width="6.73046875" bestFit="1" customWidth="1"/>
    <col min="7" max="7" width="8.73046875" bestFit="1" customWidth="1"/>
    <col min="8" max="10" width="11.6640625" bestFit="1" customWidth="1"/>
    <col min="11" max="11" width="11.796875" customWidth="1"/>
  </cols>
  <sheetData>
    <row r="1" spans="1:13" ht="39.4" x14ac:dyDescent="0.4">
      <c r="A1" s="11" t="s">
        <v>23</v>
      </c>
      <c r="B1" s="11" t="s">
        <v>20</v>
      </c>
      <c r="C1" s="11" t="s">
        <v>46</v>
      </c>
      <c r="D1" s="11" t="s">
        <v>44</v>
      </c>
      <c r="E1" s="11" t="s">
        <v>21</v>
      </c>
      <c r="F1" s="11" t="s">
        <v>22</v>
      </c>
      <c r="G1" s="11" t="s">
        <v>45</v>
      </c>
      <c r="H1" s="11" t="s">
        <v>52</v>
      </c>
      <c r="I1" s="11" t="s">
        <v>51</v>
      </c>
      <c r="J1" s="11" t="s">
        <v>50</v>
      </c>
    </row>
    <row r="2" spans="1:13" x14ac:dyDescent="0.35">
      <c r="A2">
        <v>1</v>
      </c>
      <c r="B2" t="s">
        <v>61</v>
      </c>
      <c r="C2" t="s">
        <v>62</v>
      </c>
      <c r="D2" t="s">
        <v>63</v>
      </c>
      <c r="E2">
        <v>378.4</v>
      </c>
      <c r="F2">
        <v>343.44</v>
      </c>
      <c r="G2">
        <f>E2+F2</f>
        <v>721.83999999999992</v>
      </c>
      <c r="H2">
        <v>150</v>
      </c>
      <c r="J2">
        <f t="shared" ref="J2:J11" si="0">H2</f>
        <v>150</v>
      </c>
      <c r="L2" s="6"/>
      <c r="M2" s="6"/>
    </row>
    <row r="3" spans="1:13" x14ac:dyDescent="0.35">
      <c r="A3">
        <v>2</v>
      </c>
      <c r="B3" t="s">
        <v>64</v>
      </c>
      <c r="C3" t="s">
        <v>73</v>
      </c>
      <c r="D3" t="s">
        <v>26</v>
      </c>
      <c r="E3">
        <v>969.65000000000009</v>
      </c>
      <c r="F3">
        <v>876.62</v>
      </c>
      <c r="G3">
        <f t="shared" ref="G3:G11" si="1">E3+F3</f>
        <v>1846.27</v>
      </c>
      <c r="H3">
        <v>400</v>
      </c>
      <c r="J3">
        <f t="shared" si="0"/>
        <v>400</v>
      </c>
      <c r="L3" s="6"/>
      <c r="M3" s="6"/>
    </row>
    <row r="4" spans="1:13" x14ac:dyDescent="0.35">
      <c r="A4">
        <v>3</v>
      </c>
      <c r="B4" t="s">
        <v>65</v>
      </c>
      <c r="C4" t="s">
        <v>73</v>
      </c>
      <c r="D4" t="s">
        <v>26</v>
      </c>
      <c r="E4">
        <v>886.87500000000011</v>
      </c>
      <c r="F4">
        <v>827.86000000000013</v>
      </c>
      <c r="G4">
        <f t="shared" si="1"/>
        <v>1714.7350000000001</v>
      </c>
      <c r="H4">
        <v>320</v>
      </c>
      <c r="J4">
        <f t="shared" si="0"/>
        <v>320</v>
      </c>
      <c r="L4" s="6"/>
      <c r="M4" s="6"/>
    </row>
    <row r="5" spans="1:13" x14ac:dyDescent="0.35">
      <c r="A5">
        <v>4</v>
      </c>
      <c r="B5" t="s">
        <v>66</v>
      </c>
      <c r="C5" t="s">
        <v>74</v>
      </c>
      <c r="D5" t="s">
        <v>26</v>
      </c>
      <c r="E5">
        <v>0</v>
      </c>
      <c r="F5">
        <v>839.52000000000021</v>
      </c>
      <c r="G5">
        <f t="shared" si="1"/>
        <v>839.52000000000021</v>
      </c>
      <c r="H5">
        <v>170</v>
      </c>
      <c r="J5">
        <f t="shared" si="0"/>
        <v>170</v>
      </c>
      <c r="L5" s="6"/>
      <c r="M5" s="6"/>
    </row>
    <row r="6" spans="1:13" x14ac:dyDescent="0.35">
      <c r="A6">
        <v>5</v>
      </c>
      <c r="B6" t="s">
        <v>67</v>
      </c>
      <c r="C6" t="s">
        <v>74</v>
      </c>
      <c r="D6" t="s">
        <v>26</v>
      </c>
      <c r="E6">
        <v>1005.1250000000001</v>
      </c>
      <c r="F6">
        <v>906.30000000000007</v>
      </c>
      <c r="G6">
        <f t="shared" si="1"/>
        <v>1911.4250000000002</v>
      </c>
      <c r="H6">
        <v>220</v>
      </c>
      <c r="J6">
        <f t="shared" si="0"/>
        <v>220</v>
      </c>
      <c r="L6" s="6"/>
      <c r="M6" s="6"/>
    </row>
    <row r="7" spans="1:13" x14ac:dyDescent="0.35">
      <c r="A7">
        <v>6</v>
      </c>
      <c r="B7" t="s">
        <v>68</v>
      </c>
      <c r="C7" t="s">
        <v>73</v>
      </c>
      <c r="D7" t="s">
        <v>26</v>
      </c>
      <c r="E7">
        <v>413.87500000000006</v>
      </c>
      <c r="F7">
        <v>314.82</v>
      </c>
      <c r="G7">
        <f t="shared" si="1"/>
        <v>728.69500000000005</v>
      </c>
      <c r="H7">
        <v>150</v>
      </c>
      <c r="J7">
        <f t="shared" si="0"/>
        <v>150</v>
      </c>
      <c r="L7" s="6"/>
      <c r="M7" s="6"/>
    </row>
    <row r="8" spans="1:13" x14ac:dyDescent="0.35">
      <c r="A8">
        <v>7</v>
      </c>
      <c r="B8" t="s">
        <v>69</v>
      </c>
      <c r="C8" t="s">
        <v>72</v>
      </c>
      <c r="D8" t="s">
        <v>26</v>
      </c>
      <c r="E8">
        <v>898.7</v>
      </c>
      <c r="F8">
        <v>757.9000000000002</v>
      </c>
      <c r="G8">
        <f t="shared" si="1"/>
        <v>1656.6000000000004</v>
      </c>
      <c r="H8">
        <v>180</v>
      </c>
      <c r="J8">
        <f t="shared" si="0"/>
        <v>180</v>
      </c>
      <c r="L8" s="6"/>
      <c r="M8" s="6"/>
    </row>
    <row r="9" spans="1:13" x14ac:dyDescent="0.35">
      <c r="A9">
        <v>8</v>
      </c>
      <c r="B9" t="s">
        <v>84</v>
      </c>
      <c r="C9" t="s">
        <v>71</v>
      </c>
      <c r="D9" t="s">
        <v>26</v>
      </c>
      <c r="E9">
        <v>737.44999999999993</v>
      </c>
      <c r="F9">
        <v>436.72</v>
      </c>
      <c r="G9">
        <f t="shared" si="1"/>
        <v>1174.17</v>
      </c>
      <c r="H9">
        <v>210</v>
      </c>
      <c r="J9">
        <f t="shared" si="0"/>
        <v>210</v>
      </c>
      <c r="L9" s="6"/>
      <c r="M9" s="6"/>
    </row>
    <row r="10" spans="1:13" x14ac:dyDescent="0.35">
      <c r="A10">
        <v>9</v>
      </c>
      <c r="B10" t="s">
        <v>75</v>
      </c>
      <c r="C10" t="s">
        <v>76</v>
      </c>
      <c r="D10" t="s">
        <v>26</v>
      </c>
      <c r="E10">
        <v>927.72499999999991</v>
      </c>
      <c r="F10">
        <v>844.82</v>
      </c>
      <c r="G10">
        <f t="shared" si="1"/>
        <v>1772.5450000000001</v>
      </c>
      <c r="H10">
        <v>230</v>
      </c>
      <c r="J10">
        <f t="shared" si="0"/>
        <v>230</v>
      </c>
      <c r="L10" s="6"/>
      <c r="M10" s="6"/>
    </row>
    <row r="11" spans="1:13" x14ac:dyDescent="0.35">
      <c r="A11">
        <v>10</v>
      </c>
      <c r="B11" t="s">
        <v>77</v>
      </c>
      <c r="C11" t="s">
        <v>78</v>
      </c>
      <c r="D11" t="s">
        <v>26</v>
      </c>
      <c r="E11">
        <v>797.65</v>
      </c>
      <c r="F11">
        <v>693.24</v>
      </c>
      <c r="G11">
        <f t="shared" si="1"/>
        <v>1490.8899999999999</v>
      </c>
      <c r="H11">
        <v>220</v>
      </c>
      <c r="J11">
        <f t="shared" si="0"/>
        <v>220</v>
      </c>
      <c r="L11" s="6"/>
      <c r="M11" s="6"/>
    </row>
    <row r="13" spans="1:13" ht="13.15" x14ac:dyDescent="0.4">
      <c r="E13" s="56"/>
      <c r="F13" s="56"/>
      <c r="G13" s="56"/>
    </row>
    <row r="14" spans="1:13" s="3" customFormat="1" ht="13.15" x14ac:dyDescent="0.4">
      <c r="B14" s="3" t="s">
        <v>45</v>
      </c>
      <c r="E14" s="56">
        <f>SUM(E2:E13)</f>
        <v>7015.4499999999989</v>
      </c>
      <c r="F14" s="56">
        <f>SUM(F2:F13)</f>
        <v>6841.2400000000007</v>
      </c>
      <c r="G14" s="56">
        <f>SUM(G2:G13)</f>
        <v>13856.689999999999</v>
      </c>
      <c r="H14" s="56">
        <f>SUM(H2:H13)</f>
        <v>2250</v>
      </c>
      <c r="J14" s="56">
        <f>SUM(J2:J13)</f>
        <v>2250</v>
      </c>
    </row>
  </sheetData>
  <phoneticPr fontId="7" type="noConversion"/>
  <printOptions headings="1" gridLines="1"/>
  <pageMargins left="0.75" right="0.75" top="1" bottom="1" header="0.5" footer="0.5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3:N29"/>
  <sheetViews>
    <sheetView workbookViewId="0">
      <selection activeCell="E23" sqref="E23"/>
    </sheetView>
  </sheetViews>
  <sheetFormatPr defaultColWidth="8.796875" defaultRowHeight="12.75" x14ac:dyDescent="0.35"/>
  <cols>
    <col min="1" max="1" width="7" bestFit="1" customWidth="1"/>
    <col min="2" max="2" width="46.796875" bestFit="1" customWidth="1"/>
    <col min="3" max="3" width="16.1328125" bestFit="1" customWidth="1"/>
    <col min="4" max="4" width="21.6640625" bestFit="1" customWidth="1"/>
    <col min="5" max="6" width="9" bestFit="1" customWidth="1"/>
    <col min="7" max="7" width="10" bestFit="1" customWidth="1"/>
    <col min="8" max="8" width="9.19921875" bestFit="1" customWidth="1"/>
    <col min="9" max="9" width="10.1328125" bestFit="1" customWidth="1"/>
    <col min="10" max="10" width="10.73046875" bestFit="1" customWidth="1"/>
  </cols>
  <sheetData>
    <row r="3" spans="1:14" ht="39.4" x14ac:dyDescent="0.4">
      <c r="A3" s="11" t="s">
        <v>23</v>
      </c>
      <c r="B3" s="11" t="s">
        <v>20</v>
      </c>
      <c r="C3" s="11" t="s">
        <v>46</v>
      </c>
      <c r="D3" s="11" t="s">
        <v>44</v>
      </c>
      <c r="E3" s="11" t="s">
        <v>21</v>
      </c>
      <c r="F3" s="11" t="s">
        <v>22</v>
      </c>
      <c r="G3" s="11" t="s">
        <v>45</v>
      </c>
      <c r="H3" s="11" t="s">
        <v>52</v>
      </c>
      <c r="I3" s="11" t="s">
        <v>51</v>
      </c>
      <c r="J3" s="11" t="s">
        <v>50</v>
      </c>
    </row>
    <row r="4" spans="1:14" x14ac:dyDescent="0.35">
      <c r="A4">
        <v>1</v>
      </c>
      <c r="B4" t="s">
        <v>24</v>
      </c>
      <c r="C4" t="s">
        <v>25</v>
      </c>
      <c r="D4" t="s">
        <v>26</v>
      </c>
      <c r="E4">
        <v>854.625</v>
      </c>
      <c r="F4">
        <v>955.06000000000006</v>
      </c>
      <c r="G4">
        <v>1617</v>
      </c>
      <c r="H4">
        <v>250</v>
      </c>
      <c r="J4">
        <f>H4</f>
        <v>250</v>
      </c>
      <c r="M4" s="6"/>
      <c r="N4" s="6"/>
    </row>
    <row r="5" spans="1:14" x14ac:dyDescent="0.35">
      <c r="A5">
        <v>2</v>
      </c>
      <c r="B5" t="s">
        <v>27</v>
      </c>
      <c r="C5" t="s">
        <v>28</v>
      </c>
      <c r="D5" t="s">
        <v>29</v>
      </c>
      <c r="E5">
        <v>800.875</v>
      </c>
      <c r="F5">
        <v>578.76</v>
      </c>
      <c r="G5">
        <v>1230</v>
      </c>
      <c r="H5">
        <v>200</v>
      </c>
      <c r="J5">
        <f t="shared" ref="J5:J15" si="0">H5</f>
        <v>200</v>
      </c>
      <c r="M5" s="6"/>
      <c r="N5" s="6"/>
    </row>
    <row r="6" spans="1:14" x14ac:dyDescent="0.35">
      <c r="A6">
        <v>3</v>
      </c>
      <c r="B6" t="s">
        <v>30</v>
      </c>
      <c r="C6" t="s">
        <v>31</v>
      </c>
      <c r="D6" t="s">
        <v>26</v>
      </c>
      <c r="E6">
        <v>809.47500000000002</v>
      </c>
      <c r="F6">
        <v>574.52</v>
      </c>
      <c r="G6">
        <v>1235</v>
      </c>
      <c r="H6">
        <v>150</v>
      </c>
      <c r="J6">
        <f t="shared" si="0"/>
        <v>150</v>
      </c>
      <c r="M6" s="6"/>
      <c r="N6" s="6"/>
    </row>
    <row r="7" spans="1:14" x14ac:dyDescent="0.35">
      <c r="A7">
        <v>4</v>
      </c>
      <c r="B7" t="s">
        <v>85</v>
      </c>
      <c r="C7" t="s">
        <v>31</v>
      </c>
      <c r="D7" t="s">
        <v>26</v>
      </c>
      <c r="E7">
        <v>797.65</v>
      </c>
      <c r="F7">
        <v>670.98</v>
      </c>
      <c r="G7">
        <v>1310</v>
      </c>
      <c r="H7">
        <v>150</v>
      </c>
      <c r="J7">
        <f t="shared" si="0"/>
        <v>150</v>
      </c>
      <c r="M7" s="6"/>
      <c r="N7" s="6"/>
    </row>
    <row r="8" spans="1:14" x14ac:dyDescent="0.35">
      <c r="A8">
        <v>5</v>
      </c>
      <c r="B8" t="s">
        <v>70</v>
      </c>
      <c r="C8" t="s">
        <v>32</v>
      </c>
      <c r="D8" t="s">
        <v>26</v>
      </c>
      <c r="E8">
        <v>908.375</v>
      </c>
      <c r="F8">
        <v>705.96</v>
      </c>
      <c r="G8">
        <v>1340</v>
      </c>
      <c r="H8">
        <v>150</v>
      </c>
      <c r="J8">
        <f t="shared" si="0"/>
        <v>150</v>
      </c>
      <c r="M8" s="6"/>
      <c r="N8" s="6"/>
    </row>
    <row r="9" spans="1:14" x14ac:dyDescent="0.35">
      <c r="A9">
        <v>6</v>
      </c>
      <c r="B9" t="s">
        <v>33</v>
      </c>
      <c r="C9" t="s">
        <v>32</v>
      </c>
      <c r="D9" t="s">
        <v>26</v>
      </c>
      <c r="E9">
        <v>835.27499999999998</v>
      </c>
      <c r="F9">
        <v>584.06000000000006</v>
      </c>
      <c r="G9">
        <v>1265</v>
      </c>
      <c r="H9">
        <v>220</v>
      </c>
      <c r="J9">
        <f t="shared" si="0"/>
        <v>220</v>
      </c>
      <c r="M9" s="6"/>
      <c r="N9" s="6"/>
    </row>
    <row r="10" spans="1:14" x14ac:dyDescent="0.35">
      <c r="A10">
        <v>7</v>
      </c>
      <c r="B10" t="s">
        <v>34</v>
      </c>
      <c r="C10" t="s">
        <v>35</v>
      </c>
      <c r="D10" t="s">
        <v>26</v>
      </c>
      <c r="E10">
        <v>582.65</v>
      </c>
      <c r="F10">
        <v>478.06</v>
      </c>
      <c r="G10">
        <v>947</v>
      </c>
      <c r="H10">
        <v>200</v>
      </c>
      <c r="J10">
        <f t="shared" si="0"/>
        <v>200</v>
      </c>
      <c r="M10" s="6"/>
      <c r="N10" s="6"/>
    </row>
    <row r="11" spans="1:14" x14ac:dyDescent="0.35">
      <c r="A11">
        <v>8</v>
      </c>
      <c r="B11" s="22" t="s">
        <v>54</v>
      </c>
      <c r="C11" s="44" t="s">
        <v>79</v>
      </c>
      <c r="D11" s="44" t="s">
        <v>80</v>
      </c>
      <c r="E11">
        <v>958.9</v>
      </c>
      <c r="F11">
        <v>845.88</v>
      </c>
      <c r="G11">
        <f>E11+F11</f>
        <v>1804.78</v>
      </c>
      <c r="H11">
        <v>200</v>
      </c>
      <c r="J11">
        <f t="shared" si="0"/>
        <v>200</v>
      </c>
      <c r="M11" s="6"/>
      <c r="N11" s="6"/>
    </row>
    <row r="12" spans="1:14" x14ac:dyDescent="0.35">
      <c r="A12">
        <v>9</v>
      </c>
      <c r="B12" s="44" t="s">
        <v>60</v>
      </c>
      <c r="C12" t="s">
        <v>53</v>
      </c>
      <c r="D12" t="s">
        <v>47</v>
      </c>
      <c r="E12">
        <v>806.25</v>
      </c>
      <c r="F12">
        <v>676.28000000000009</v>
      </c>
      <c r="G12">
        <v>1323</v>
      </c>
      <c r="H12">
        <v>210</v>
      </c>
      <c r="J12">
        <f t="shared" si="0"/>
        <v>210</v>
      </c>
      <c r="M12" s="6"/>
      <c r="N12" s="6"/>
    </row>
    <row r="13" spans="1:14" x14ac:dyDescent="0.35">
      <c r="A13">
        <v>10</v>
      </c>
      <c r="B13" t="s">
        <v>86</v>
      </c>
      <c r="C13" t="s">
        <v>53</v>
      </c>
      <c r="D13" t="s">
        <v>47</v>
      </c>
      <c r="E13">
        <v>783.67499999999995</v>
      </c>
      <c r="F13">
        <v>416.58000000000004</v>
      </c>
      <c r="G13">
        <v>978</v>
      </c>
      <c r="H13">
        <v>200</v>
      </c>
      <c r="J13">
        <f t="shared" si="0"/>
        <v>200</v>
      </c>
      <c r="M13" s="6"/>
      <c r="N13" s="6"/>
    </row>
    <row r="14" spans="1:14" x14ac:dyDescent="0.35">
      <c r="A14">
        <v>11</v>
      </c>
      <c r="B14" t="s">
        <v>87</v>
      </c>
      <c r="C14" s="44" t="s">
        <v>81</v>
      </c>
      <c r="D14" t="s">
        <v>26</v>
      </c>
      <c r="E14">
        <v>755.72500000000002</v>
      </c>
      <c r="F14">
        <v>756.84</v>
      </c>
      <c r="G14">
        <v>978</v>
      </c>
      <c r="H14">
        <v>150</v>
      </c>
      <c r="J14">
        <f t="shared" si="0"/>
        <v>150</v>
      </c>
      <c r="M14" s="6"/>
      <c r="N14" s="6"/>
    </row>
    <row r="15" spans="1:14" x14ac:dyDescent="0.35">
      <c r="A15">
        <v>12</v>
      </c>
      <c r="B15" s="44" t="s">
        <v>82</v>
      </c>
      <c r="C15" s="44" t="s">
        <v>83</v>
      </c>
      <c r="D15" s="44" t="s">
        <v>36</v>
      </c>
      <c r="E15">
        <v>812.69999999999993</v>
      </c>
      <c r="F15">
        <v>700.66000000000008</v>
      </c>
      <c r="G15">
        <v>978</v>
      </c>
      <c r="H15">
        <v>150</v>
      </c>
      <c r="J15">
        <f t="shared" si="0"/>
        <v>150</v>
      </c>
      <c r="M15" s="6"/>
      <c r="N15" s="6"/>
    </row>
    <row r="16" spans="1:14" x14ac:dyDescent="0.35">
      <c r="B16" s="44"/>
      <c r="C16" s="44"/>
      <c r="D16" s="44"/>
    </row>
    <row r="17" spans="2:13" ht="13.15" x14ac:dyDescent="0.4">
      <c r="B17" s="13" t="s">
        <v>37</v>
      </c>
      <c r="C17" s="13"/>
      <c r="D17" s="13"/>
      <c r="E17" s="56">
        <f>SUM(E4:E15)</f>
        <v>9706.1749999999993</v>
      </c>
      <c r="F17" s="56">
        <f>SUM(F4:F15)</f>
        <v>7943.64</v>
      </c>
      <c r="G17" s="56">
        <f>SUM(G4:G15)</f>
        <v>15005.78</v>
      </c>
      <c r="H17" s="56">
        <f>SUM(H4:H15)</f>
        <v>2230</v>
      </c>
      <c r="I17" s="56"/>
      <c r="J17" s="56">
        <f>SUM(J4:J15)</f>
        <v>2230</v>
      </c>
    </row>
    <row r="29" spans="2:13" x14ac:dyDescent="0.35">
      <c r="M29" t="s">
        <v>96</v>
      </c>
    </row>
  </sheetData>
  <phoneticPr fontId="7" type="noConversion"/>
  <printOptions headings="1" gridLines="1"/>
  <pageMargins left="0.75" right="0.75" top="1" bottom="1" header="0.5" footer="0.5"/>
  <headerFooter alignWithMargins="0"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Main BookBank Budget</vt:lpstr>
      <vt:lpstr>Alia Affected BookBank Budget</vt:lpstr>
      <vt:lpstr>Main School List</vt:lpstr>
      <vt:lpstr>Alia Schools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2010-04-06T00:22:20Z</cp:lastPrinted>
  <dcterms:created xsi:type="dcterms:W3CDTF">2008-08-20T18:05:58Z</dcterms:created>
  <dcterms:modified xsi:type="dcterms:W3CDTF">2018-06-03T18:01:07Z</dcterms:modified>
</cp:coreProperties>
</file>