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7155" tabRatio="729"/>
  </bookViews>
  <sheets>
    <sheet name="Summary" sheetId="5" r:id="rId1"/>
    <sheet name="Main BookBank Budget" sheetId="2" r:id="rId2"/>
    <sheet name="Alia Affected BookBank Budget" sheetId="3" r:id="rId3"/>
    <sheet name="Main School List" sheetId="6" r:id="rId4"/>
    <sheet name="Alia Schools List" sheetId="4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5" l="1"/>
  <c r="G10" i="5"/>
  <c r="E9" i="5"/>
  <c r="I9" i="2"/>
  <c r="I8" i="2"/>
  <c r="H16" i="5"/>
  <c r="H15" i="5"/>
  <c r="H6" i="5"/>
  <c r="H7" i="5"/>
  <c r="H10" i="5"/>
  <c r="J3" i="6"/>
  <c r="J2" i="6"/>
  <c r="J4" i="6"/>
  <c r="J5" i="6"/>
  <c r="J6" i="6"/>
  <c r="J7" i="6"/>
  <c r="J8" i="6"/>
  <c r="J9" i="6"/>
  <c r="J10" i="6"/>
  <c r="J11" i="6"/>
  <c r="J14" i="6"/>
  <c r="C7" i="2"/>
  <c r="J15" i="4"/>
  <c r="J8" i="4"/>
  <c r="J7" i="4"/>
  <c r="J6" i="4"/>
  <c r="J10" i="4"/>
  <c r="J4" i="4"/>
  <c r="J5" i="4"/>
  <c r="J9" i="4"/>
  <c r="J11" i="4"/>
  <c r="J12" i="4"/>
  <c r="J13" i="4"/>
  <c r="J14" i="4"/>
  <c r="J17" i="4"/>
  <c r="C7" i="3"/>
  <c r="E16" i="5"/>
  <c r="D17" i="5"/>
  <c r="G17" i="5"/>
  <c r="G21" i="5"/>
  <c r="H14" i="5"/>
  <c r="H17" i="5"/>
  <c r="H21" i="5"/>
  <c r="E15" i="5"/>
  <c r="H14" i="6"/>
  <c r="H17" i="4"/>
  <c r="G11" i="4"/>
  <c r="G17" i="4"/>
  <c r="F17" i="4"/>
  <c r="E17" i="4"/>
  <c r="F14" i="6"/>
  <c r="E14" i="6"/>
  <c r="G3" i="6"/>
  <c r="G4" i="6"/>
  <c r="G5" i="6"/>
  <c r="G6" i="6"/>
  <c r="G7" i="6"/>
  <c r="G8" i="6"/>
  <c r="G9" i="6"/>
  <c r="G10" i="6"/>
  <c r="G11" i="6"/>
  <c r="G2" i="6"/>
  <c r="E14" i="5"/>
  <c r="J8" i="2"/>
  <c r="J9" i="2"/>
  <c r="E17" i="5"/>
  <c r="C8" i="3"/>
  <c r="I8" i="3"/>
  <c r="J8" i="3"/>
  <c r="I7" i="3"/>
  <c r="I7" i="2"/>
  <c r="C10" i="2"/>
  <c r="I10" i="2"/>
  <c r="J10" i="2"/>
  <c r="G14" i="6"/>
  <c r="I11" i="3"/>
  <c r="D7" i="5"/>
  <c r="J7" i="3"/>
  <c r="J11" i="3"/>
  <c r="J7" i="2"/>
  <c r="J12" i="2"/>
  <c r="I12" i="2"/>
  <c r="D6" i="5"/>
  <c r="E7" i="5"/>
  <c r="J7" i="5"/>
  <c r="I7" i="5"/>
  <c r="E6" i="5"/>
  <c r="I6" i="5"/>
  <c r="J6" i="5"/>
  <c r="E10" i="5"/>
  <c r="D21" i="5"/>
  <c r="I10" i="5"/>
  <c r="E21" i="5"/>
  <c r="J21" i="5"/>
  <c r="J10" i="5"/>
  <c r="G24" i="5"/>
  <c r="H24" i="5"/>
  <c r="I21" i="5"/>
  <c r="C24" i="5"/>
</calcChain>
</file>

<file path=xl/comments1.xml><?xml version="1.0" encoding="utf-8"?>
<comments xmlns="http://schemas.openxmlformats.org/spreadsheetml/2006/main">
  <authors>
    <author>Author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40 % of average Rs 700 per book set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40 % of average Rs 700 per book set</t>
        </r>
      </text>
    </comment>
  </commentList>
</comments>
</file>

<file path=xl/sharedStrings.xml><?xml version="1.0" encoding="utf-8"?>
<sst xmlns="http://schemas.openxmlformats.org/spreadsheetml/2006/main" count="148" uniqueCount="96">
  <si>
    <t>Per month</t>
  </si>
  <si>
    <t>No</t>
  </si>
  <si>
    <t xml:space="preserve">One Librarian salary </t>
  </si>
  <si>
    <t>One full time volunteer for book bank help</t>
  </si>
  <si>
    <t>Particulars</t>
  </si>
  <si>
    <t>No of book sets</t>
  </si>
  <si>
    <t>Price per set</t>
  </si>
  <si>
    <t xml:space="preserve">Book bank depreciation </t>
  </si>
  <si>
    <t>No of Months</t>
  </si>
  <si>
    <t>Total funds needed to support the program</t>
  </si>
  <si>
    <t>Stationery</t>
  </si>
  <si>
    <t>Total expenses (in Rupees)</t>
  </si>
  <si>
    <t>Total expenses ( in dollars)</t>
  </si>
  <si>
    <t>Total expenses ( USD)</t>
  </si>
  <si>
    <t>USD Conversion Rate</t>
  </si>
  <si>
    <t># BookSets (Existing)</t>
  </si>
  <si>
    <t>Total expenses (INR)</t>
  </si>
  <si>
    <t>Price Per set</t>
  </si>
  <si>
    <t># New Books</t>
  </si>
  <si>
    <t>Budget details (Alia Affected Regions)</t>
  </si>
  <si>
    <t>Name of the School</t>
  </si>
  <si>
    <t>Boys</t>
  </si>
  <si>
    <t>Girls</t>
  </si>
  <si>
    <t>Sl. No.</t>
  </si>
  <si>
    <t>Shibnagar Mokshoda sundari vidyamandir</t>
  </si>
  <si>
    <t>Banashyamnagar,</t>
  </si>
  <si>
    <t>Raidighi, West Bengal</t>
  </si>
  <si>
    <t>Ambikanagar High School</t>
  </si>
  <si>
    <t xml:space="preserve">Ambikanagar, </t>
  </si>
  <si>
    <t>Maipith, West Bengal</t>
  </si>
  <si>
    <t>Dakshin Kashinagar High School</t>
  </si>
  <si>
    <t>Kuyemuri</t>
  </si>
  <si>
    <t>Gurguriya</t>
  </si>
  <si>
    <t>Purba Gurguriya High School</t>
  </si>
  <si>
    <t>Bhubaneswari Jaykrishna High School</t>
  </si>
  <si>
    <t>Bhubaneswari</t>
  </si>
  <si>
    <t>Basanti, West Bengal</t>
  </si>
  <si>
    <t>Total Students to be covered under MERP project</t>
  </si>
  <si>
    <t>Main Book Bank</t>
  </si>
  <si>
    <t>Alia Book Bank</t>
  </si>
  <si>
    <t>INR</t>
  </si>
  <si>
    <t>Total Requested:</t>
  </si>
  <si>
    <t>USD$</t>
  </si>
  <si>
    <t>Budget details (Main Areas)</t>
  </si>
  <si>
    <t>Town</t>
  </si>
  <si>
    <t>Total</t>
  </si>
  <si>
    <t>Panchyat</t>
  </si>
  <si>
    <t>Numkhana, West Benga</t>
    <phoneticPr fontId="7" type="noConversion"/>
  </si>
  <si>
    <t>* Administrative and communication expense is necessary as the schools are spread over a larger region</t>
  </si>
  <si>
    <t>Total Book Set</t>
  </si>
  <si>
    <t>New Book Sets Required</t>
  </si>
  <si>
    <t>Existing Book Set</t>
  </si>
  <si>
    <t>pathar</t>
  </si>
  <si>
    <t>Debnagar High school</t>
  </si>
  <si>
    <t>Extra Capital Expenses</t>
  </si>
  <si>
    <t>In INR</t>
  </si>
  <si>
    <t>In USD</t>
  </si>
  <si>
    <t>Total Fund required</t>
  </si>
  <si>
    <t>Library Building Maintenace</t>
  </si>
  <si>
    <t>Administrative cost and communication</t>
  </si>
  <si>
    <t>Kedarpur Higher Secondary School</t>
  </si>
  <si>
    <t>AAL Ameen High Madrasa</t>
  </si>
  <si>
    <t>Jaynagar</t>
  </si>
  <si>
    <t>Jaynagar, West Bengal</t>
  </si>
  <si>
    <t>Nagendrapur Hemanta Kumari High School</t>
  </si>
  <si>
    <t>Jota Nagendrapur Higher Secondary School</t>
  </si>
  <si>
    <t>Santoshghorai Balika Vidyamandir</t>
  </si>
  <si>
    <t>Babujan Shephai Higher Secondary School</t>
  </si>
  <si>
    <t>Damkal J. H School</t>
  </si>
  <si>
    <t>Gilarchat High School</t>
  </si>
  <si>
    <t xml:space="preserve">Madhusudanchak M.S.K </t>
  </si>
  <si>
    <t>Madhusudanchak</t>
  </si>
  <si>
    <t>Gilarchat</t>
  </si>
  <si>
    <t>Nagendrapur</t>
  </si>
  <si>
    <t>Kankandighi</t>
  </si>
  <si>
    <t>Jota Jogendrapur Higher Secondary School</t>
  </si>
  <si>
    <t>Jogendrapur</t>
  </si>
  <si>
    <t>Baikunthapur High School</t>
  </si>
  <si>
    <t>Baikunthapur</t>
  </si>
  <si>
    <t>Namkhana</t>
  </si>
  <si>
    <t>Namkhana, West Bengal</t>
  </si>
  <si>
    <t>Narendrapur</t>
  </si>
  <si>
    <t>Khagendranath Smriti Vidyamandir</t>
  </si>
  <si>
    <t>Basanti</t>
  </si>
  <si>
    <t>Digital Education</t>
  </si>
  <si>
    <t xml:space="preserve">Raidighi Shrifaltala Chandrakanta Higher Secondary School </t>
  </si>
  <si>
    <t>Gadamathura Adarsha Binoy Higher Secondary School</t>
  </si>
  <si>
    <t>Gathiharania High School</t>
  </si>
  <si>
    <t>Krishna Chandrapur Higher Secondary School</t>
  </si>
  <si>
    <t>(@60 Rs)</t>
  </si>
  <si>
    <t>Increase from 2016</t>
  </si>
  <si>
    <t xml:space="preserve"> Increase in Budget from 2016</t>
  </si>
  <si>
    <t>Mukti Book Bank  Budget for 2017</t>
  </si>
  <si>
    <t>Budget Details</t>
  </si>
  <si>
    <t xml:space="preserve">15% of 1200 set rent collection </t>
  </si>
  <si>
    <t>280 X1200=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</si>
</sst>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"/>
    <numFmt numFmtId="166" formatCode="_(&quot;$&quot;* #,##0.00000_);_(&quot;$&quot;* \(#,##0.000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1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65" fontId="2" fillId="2" borderId="0" xfId="0" applyNumberFormat="1" applyFont="1" applyFill="1" applyAlignment="1">
      <alignment horizontal="center" wrapText="1"/>
    </xf>
    <xf numFmtId="43" fontId="0" fillId="0" borderId="0" xfId="1" applyFont="1"/>
    <xf numFmtId="43" fontId="1" fillId="0" borderId="0" xfId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4" applyFont="1"/>
    <xf numFmtId="4" fontId="2" fillId="0" borderId="0" xfId="0" applyNumberFormat="1" applyFont="1"/>
    <xf numFmtId="4" fontId="0" fillId="0" borderId="0" xfId="0" applyNumberFormat="1"/>
    <xf numFmtId="1" fontId="9" fillId="0" borderId="0" xfId="0" applyNumberFormat="1" applyFont="1"/>
    <xf numFmtId="44" fontId="0" fillId="0" borderId="0" xfId="4" applyFont="1"/>
    <xf numFmtId="44" fontId="1" fillId="0" borderId="0" xfId="4"/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9" fillId="0" borderId="0" xfId="0" applyFont="1"/>
    <xf numFmtId="9" fontId="0" fillId="0" borderId="0" xfId="7" applyFont="1"/>
    <xf numFmtId="44" fontId="2" fillId="0" borderId="0" xfId="5" applyFont="1"/>
    <xf numFmtId="9" fontId="2" fillId="0" borderId="0" xfId="7" applyFont="1" applyAlignment="1">
      <alignment horizontal="center"/>
    </xf>
    <xf numFmtId="10" fontId="2" fillId="0" borderId="0" xfId="7" applyNumberFormat="1" applyFont="1"/>
    <xf numFmtId="0" fontId="2" fillId="0" borderId="1" xfId="0" applyFont="1" applyBorder="1"/>
    <xf numFmtId="9" fontId="2" fillId="0" borderId="1" xfId="7" applyFont="1" applyBorder="1"/>
    <xf numFmtId="44" fontId="2" fillId="0" borderId="1" xfId="4" applyFont="1" applyBorder="1"/>
    <xf numFmtId="44" fontId="2" fillId="0" borderId="1" xfId="5" applyFont="1" applyBorder="1"/>
    <xf numFmtId="4" fontId="2" fillId="0" borderId="1" xfId="0" applyNumberFormat="1" applyFont="1" applyBorder="1"/>
    <xf numFmtId="43" fontId="0" fillId="0" borderId="0" xfId="2" applyFont="1"/>
    <xf numFmtId="44" fontId="0" fillId="0" borderId="0" xfId="5" applyFont="1"/>
    <xf numFmtId="14" fontId="0" fillId="3" borderId="1" xfId="0" applyNumberFormat="1" applyFill="1" applyBorder="1"/>
    <xf numFmtId="0" fontId="2" fillId="3" borderId="1" xfId="0" applyFont="1" applyFill="1" applyBorder="1" applyAlignment="1">
      <alignment wrapText="1"/>
    </xf>
    <xf numFmtId="43" fontId="0" fillId="3" borderId="1" xfId="1" applyFont="1" applyFill="1" applyBorder="1"/>
    <xf numFmtId="43" fontId="2" fillId="3" borderId="1" xfId="1" applyFont="1" applyFill="1" applyBorder="1" applyAlignment="1">
      <alignment horizontal="right"/>
    </xf>
    <xf numFmtId="44" fontId="2" fillId="3" borderId="1" xfId="4" applyFont="1" applyFill="1" applyBorder="1"/>
    <xf numFmtId="1" fontId="0" fillId="3" borderId="1" xfId="0" applyNumberFormat="1" applyFill="1" applyBorder="1" applyAlignment="1">
      <alignment horizontal="right"/>
    </xf>
    <xf numFmtId="43" fontId="1" fillId="3" borderId="1" xfId="1" applyFill="1" applyBorder="1"/>
    <xf numFmtId="0" fontId="3" fillId="0" borderId="0" xfId="0" applyFont="1" applyAlignment="1">
      <alignment horizontal="center"/>
    </xf>
    <xf numFmtId="0" fontId="2" fillId="5" borderId="1" xfId="0" applyFont="1" applyFill="1" applyBorder="1"/>
    <xf numFmtId="164" fontId="2" fillId="5" borderId="2" xfId="0" applyNumberFormat="1" applyFont="1" applyFill="1" applyBorder="1"/>
    <xf numFmtId="43" fontId="2" fillId="0" borderId="0" xfId="1" applyFont="1"/>
    <xf numFmtId="0" fontId="1" fillId="0" borderId="0" xfId="0" applyFont="1"/>
    <xf numFmtId="44" fontId="0" fillId="0" borderId="0" xfId="0" applyNumberFormat="1"/>
    <xf numFmtId="166" fontId="0" fillId="0" borderId="0" xfId="0" applyNumberFormat="1"/>
    <xf numFmtId="4" fontId="2" fillId="5" borderId="1" xfId="0" applyNumberFormat="1" applyFont="1" applyFill="1" applyBorder="1"/>
    <xf numFmtId="4" fontId="10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3" fontId="0" fillId="0" borderId="0" xfId="0" applyNumberFormat="1"/>
    <xf numFmtId="44" fontId="10" fillId="0" borderId="0" xfId="4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2" fillId="4" borderId="0" xfId="7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7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7" builtinId="5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zoomScale="115" zoomScaleNormal="115" zoomScalePageLayoutView="115" workbookViewId="0">
      <selection activeCell="J23" sqref="J23"/>
    </sheetView>
  </sheetViews>
  <sheetFormatPr defaultColWidth="8.85546875" defaultRowHeight="12.75" x14ac:dyDescent="0.2"/>
  <cols>
    <col min="2" max="2" width="32.42578125" customWidth="1"/>
    <col min="3" max="3" width="4.7109375" bestFit="1" customWidth="1"/>
    <col min="4" max="4" width="15.42578125" customWidth="1"/>
    <col min="5" max="5" width="11.28515625" bestFit="1" customWidth="1"/>
    <col min="7" max="7" width="13" bestFit="1" customWidth="1"/>
    <col min="8" max="8" width="11.28515625" bestFit="1" customWidth="1"/>
    <col min="9" max="9" width="11.42578125" style="24" customWidth="1"/>
    <col min="10" max="10" width="14" customWidth="1"/>
  </cols>
  <sheetData>
    <row r="1" spans="1:10" ht="23.25" x14ac:dyDescent="0.35">
      <c r="A1" s="55" t="s">
        <v>92</v>
      </c>
      <c r="B1" s="55"/>
      <c r="C1" s="55"/>
      <c r="D1" s="55"/>
      <c r="E1" s="55"/>
      <c r="F1" s="55"/>
      <c r="G1" s="55"/>
      <c r="H1" s="6"/>
    </row>
    <row r="2" spans="1:10" ht="20.25" x14ac:dyDescent="0.3">
      <c r="A2" s="56" t="s">
        <v>93</v>
      </c>
      <c r="B2" s="56"/>
      <c r="C2" s="56"/>
      <c r="D2" s="56"/>
      <c r="E2" s="56"/>
      <c r="F2" s="56"/>
      <c r="G2" s="56"/>
      <c r="H2" s="6"/>
    </row>
    <row r="3" spans="1:10" ht="20.25" x14ac:dyDescent="0.3">
      <c r="A3" s="4"/>
      <c r="B3" s="4"/>
      <c r="C3" s="4"/>
      <c r="D3" s="4"/>
      <c r="E3" s="4"/>
      <c r="F3" s="4"/>
      <c r="G3" s="4"/>
      <c r="H3" s="3" t="s">
        <v>89</v>
      </c>
    </row>
    <row r="4" spans="1:10" x14ac:dyDescent="0.2">
      <c r="B4" s="3" t="s">
        <v>14</v>
      </c>
      <c r="C4" s="3">
        <v>62</v>
      </c>
      <c r="D4" s="57">
        <v>2016</v>
      </c>
      <c r="E4" s="58"/>
      <c r="G4" s="57">
        <v>2016</v>
      </c>
      <c r="H4" s="58"/>
      <c r="I4" s="59" t="s">
        <v>90</v>
      </c>
      <c r="J4" s="60"/>
    </row>
    <row r="5" spans="1:10" s="12" customFormat="1" x14ac:dyDescent="0.2">
      <c r="D5" s="12" t="s">
        <v>40</v>
      </c>
      <c r="E5" s="12" t="s">
        <v>42</v>
      </c>
      <c r="G5" s="12" t="s">
        <v>40</v>
      </c>
      <c r="H5" s="12" t="s">
        <v>42</v>
      </c>
      <c r="I5" s="26" t="s">
        <v>55</v>
      </c>
      <c r="J5" s="12" t="s">
        <v>56</v>
      </c>
    </row>
    <row r="6" spans="1:10" s="3" customFormat="1" x14ac:dyDescent="0.2">
      <c r="B6" s="3" t="s">
        <v>38</v>
      </c>
      <c r="D6" s="15">
        <f>'Main BookBank Budget'!I12</f>
        <v>878250</v>
      </c>
      <c r="E6" s="14">
        <f>D6/C$4</f>
        <v>14165.322580645161</v>
      </c>
      <c r="G6" s="15">
        <v>798750</v>
      </c>
      <c r="H6" s="14">
        <f>G6/60</f>
        <v>13312.5</v>
      </c>
      <c r="I6" s="27">
        <f>(D6-G6)/G6</f>
        <v>9.9530516431924884E-2</v>
      </c>
      <c r="J6" s="27">
        <f>(E6-H6)/H6</f>
        <v>6.4061790095411159E-2</v>
      </c>
    </row>
    <row r="7" spans="1:10" s="3" customFormat="1" x14ac:dyDescent="0.2">
      <c r="B7" s="3" t="s">
        <v>39</v>
      </c>
      <c r="D7" s="15">
        <f>'Alia Affected BookBank Budget'!I11</f>
        <v>769350</v>
      </c>
      <c r="E7" s="14">
        <f>D7/C$4</f>
        <v>12408.870967741936</v>
      </c>
      <c r="G7" s="15">
        <v>702450</v>
      </c>
      <c r="H7" s="14">
        <f>G7/60</f>
        <v>11707.5</v>
      </c>
      <c r="I7" s="27">
        <f>(D7-G7)/G7</f>
        <v>9.5238095238095233E-2</v>
      </c>
      <c r="J7" s="27">
        <f>(E7-H7)/H7</f>
        <v>5.99078341013825E-2</v>
      </c>
    </row>
    <row r="8" spans="1:10" x14ac:dyDescent="0.2">
      <c r="B8" s="3" t="s">
        <v>94</v>
      </c>
      <c r="D8" s="50"/>
      <c r="E8" s="54"/>
      <c r="G8" s="50"/>
      <c r="H8" s="54"/>
    </row>
    <row r="9" spans="1:10" x14ac:dyDescent="0.2">
      <c r="B9" s="3" t="s">
        <v>95</v>
      </c>
      <c r="D9" s="50">
        <v>50400</v>
      </c>
      <c r="E9" s="54">
        <f>D9/C4</f>
        <v>812.90322580645159</v>
      </c>
      <c r="G9" s="16"/>
      <c r="H9" s="25"/>
    </row>
    <row r="10" spans="1:10" s="3" customFormat="1" ht="13.5" thickBot="1" x14ac:dyDescent="0.25">
      <c r="B10" s="28" t="s">
        <v>41</v>
      </c>
      <c r="C10" s="28"/>
      <c r="D10" s="32">
        <f>D6+D7-D9</f>
        <v>1597200</v>
      </c>
      <c r="E10" s="30">
        <f>E6+E7-E8-E9</f>
        <v>25761.290322580648</v>
      </c>
      <c r="F10" s="28"/>
      <c r="G10" s="32">
        <f>G7+G6-G8</f>
        <v>1501200</v>
      </c>
      <c r="H10" s="31">
        <f>(H6+H7-H8)</f>
        <v>25020</v>
      </c>
      <c r="I10" s="29">
        <f>(D10-G10)/G10</f>
        <v>6.3948840927258194E-2</v>
      </c>
      <c r="J10" s="29">
        <f>(E10-H10)/H10</f>
        <v>2.9627910574766093E-2</v>
      </c>
    </row>
    <row r="11" spans="1:10" ht="13.5" thickTop="1" x14ac:dyDescent="0.2"/>
    <row r="12" spans="1:10" x14ac:dyDescent="0.2">
      <c r="I12"/>
    </row>
    <row r="13" spans="1:10" x14ac:dyDescent="0.2">
      <c r="B13" s="3" t="s">
        <v>54</v>
      </c>
      <c r="D13" s="12" t="s">
        <v>40</v>
      </c>
      <c r="E13" s="12" t="s">
        <v>42</v>
      </c>
      <c r="G13" s="52" t="s">
        <v>40</v>
      </c>
      <c r="H13" s="52" t="s">
        <v>42</v>
      </c>
      <c r="I13"/>
    </row>
    <row r="14" spans="1:10" x14ac:dyDescent="0.2">
      <c r="B14" s="23" t="s">
        <v>58</v>
      </c>
      <c r="D14" s="15">
        <v>30000</v>
      </c>
      <c r="E14" s="14">
        <f>D14/C$4</f>
        <v>483.87096774193549</v>
      </c>
      <c r="G14" s="53">
        <v>60000</v>
      </c>
      <c r="H14" s="14">
        <f>G14/C4</f>
        <v>967.74193548387098</v>
      </c>
      <c r="I14"/>
    </row>
    <row r="15" spans="1:10" x14ac:dyDescent="0.2">
      <c r="B15" s="46" t="s">
        <v>84</v>
      </c>
      <c r="D15" s="15">
        <v>0</v>
      </c>
      <c r="E15" s="14">
        <f>D15/C$4</f>
        <v>0</v>
      </c>
      <c r="G15">
        <v>0</v>
      </c>
      <c r="H15" s="14">
        <f>G15/60</f>
        <v>0</v>
      </c>
      <c r="I15"/>
    </row>
    <row r="16" spans="1:10" x14ac:dyDescent="0.2">
      <c r="B16" s="46" t="s">
        <v>59</v>
      </c>
      <c r="D16" s="15">
        <v>94000</v>
      </c>
      <c r="E16" s="14">
        <f>D16/C$4</f>
        <v>1516.1290322580646</v>
      </c>
      <c r="G16" s="53">
        <v>84000</v>
      </c>
      <c r="H16" s="14">
        <f>G16/C4</f>
        <v>1354.8387096774193</v>
      </c>
      <c r="I16"/>
    </row>
    <row r="17" spans="2:10" ht="13.5" thickBot="1" x14ac:dyDescent="0.25">
      <c r="B17" s="28" t="s">
        <v>41</v>
      </c>
      <c r="C17" s="28"/>
      <c r="D17" s="32">
        <f>SUM(D14:D16)</f>
        <v>124000</v>
      </c>
      <c r="E17" s="30">
        <f>SUM(E14:E16)</f>
        <v>2000</v>
      </c>
      <c r="G17" s="32">
        <f>SUM(G14:G16)</f>
        <v>144000</v>
      </c>
      <c r="H17" s="30">
        <f>H14+H16</f>
        <v>2322.5806451612902</v>
      </c>
      <c r="I17" s="29"/>
    </row>
    <row r="18" spans="2:10" ht="13.5" thickTop="1" x14ac:dyDescent="0.2">
      <c r="I18"/>
    </row>
    <row r="19" spans="2:10" x14ac:dyDescent="0.2">
      <c r="I19"/>
    </row>
    <row r="20" spans="2:10" x14ac:dyDescent="0.2">
      <c r="I20"/>
    </row>
    <row r="21" spans="2:10" ht="13.5" thickBot="1" x14ac:dyDescent="0.25">
      <c r="B21" s="43" t="s">
        <v>57</v>
      </c>
      <c r="C21" s="49"/>
      <c r="D21" s="49">
        <f>D10+D17</f>
        <v>1721200</v>
      </c>
      <c r="E21" s="44">
        <f>E10+E17</f>
        <v>27761.290322580648</v>
      </c>
      <c r="G21" s="32">
        <f>G10+G17</f>
        <v>1645200</v>
      </c>
      <c r="H21" s="31">
        <f>H17+H10</f>
        <v>27342.580645161292</v>
      </c>
      <c r="I21" s="29">
        <f>(D21-G21)/G21</f>
        <v>4.6194991490396305E-2</v>
      </c>
      <c r="J21" s="29">
        <f>(E21-H21)/H21</f>
        <v>1.5313465939925953E-2</v>
      </c>
    </row>
    <row r="22" spans="2:10" ht="13.5" thickTop="1" x14ac:dyDescent="0.2"/>
    <row r="24" spans="2:10" x14ac:dyDescent="0.2">
      <c r="B24" s="3" t="s">
        <v>91</v>
      </c>
      <c r="C24" s="51">
        <f>I21</f>
        <v>4.6194991490396305E-2</v>
      </c>
      <c r="G24" s="45">
        <f>D21</f>
        <v>1721200</v>
      </c>
      <c r="H24" s="14">
        <f>G24/C4</f>
        <v>27761.290322580644</v>
      </c>
    </row>
    <row r="26" spans="2:10" x14ac:dyDescent="0.2">
      <c r="J26" s="47"/>
    </row>
    <row r="27" spans="2:10" x14ac:dyDescent="0.2">
      <c r="J27" s="48"/>
    </row>
  </sheetData>
  <mergeCells count="5">
    <mergeCell ref="A1:G1"/>
    <mergeCell ref="A2:G2"/>
    <mergeCell ref="G4:H4"/>
    <mergeCell ref="I4:J4"/>
    <mergeCell ref="D4:E4"/>
  </mergeCells>
  <phoneticPr fontId="7" type="noConversion"/>
  <printOptions headings="1" gridLines="1"/>
  <pageMargins left="0.75" right="0.75" top="1" bottom="1" header="0.5" footer="0.5"/>
  <pageSetup scale="80" orientation="landscape" r:id="rId1"/>
  <headerFooter alignWithMargins="0"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J29"/>
  <sheetViews>
    <sheetView workbookViewId="0">
      <selection activeCell="E18" sqref="E18"/>
    </sheetView>
  </sheetViews>
  <sheetFormatPr defaultColWidth="8.85546875" defaultRowHeight="12.75" x14ac:dyDescent="0.2"/>
  <cols>
    <col min="1" max="1" width="3.42578125" style="6" bestFit="1" customWidth="1"/>
    <col min="2" max="2" width="45.28515625" style="6" bestFit="1" customWidth="1"/>
    <col min="3" max="6" width="9.85546875" style="6" customWidth="1"/>
    <col min="7" max="7" width="10.28515625" style="6" bestFit="1" customWidth="1"/>
    <col min="8" max="8" width="9.85546875" style="6" customWidth="1"/>
    <col min="9" max="9" width="14.140625" style="6" customWidth="1"/>
    <col min="10" max="10" width="14.42578125" style="6" customWidth="1"/>
    <col min="11" max="16384" width="8.85546875" style="6"/>
  </cols>
  <sheetData>
    <row r="1" spans="1:10" ht="20.25" x14ac:dyDescent="0.3">
      <c r="A1" s="56" t="s">
        <v>43</v>
      </c>
      <c r="B1" s="56"/>
      <c r="C1" s="56"/>
      <c r="D1" s="56"/>
      <c r="E1" s="56"/>
      <c r="F1" s="56"/>
      <c r="G1" s="56"/>
      <c r="H1" s="56"/>
      <c r="I1" s="56"/>
    </row>
    <row r="2" spans="1:10" ht="20.25" x14ac:dyDescent="0.3">
      <c r="A2" s="4"/>
      <c r="B2" s="4"/>
      <c r="C2" s="4"/>
      <c r="D2" s="4"/>
      <c r="E2" s="42"/>
      <c r="F2" s="42"/>
      <c r="G2" s="4"/>
      <c r="H2" s="4"/>
      <c r="I2" s="4"/>
    </row>
    <row r="3" spans="1:10" x14ac:dyDescent="0.2">
      <c r="B3" s="3" t="s">
        <v>14</v>
      </c>
      <c r="C3">
        <v>60</v>
      </c>
    </row>
    <row r="4" spans="1:10" ht="20.25" x14ac:dyDescent="0.3">
      <c r="A4" s="4"/>
      <c r="B4" s="4"/>
      <c r="C4" s="4"/>
      <c r="D4" s="4"/>
      <c r="E4" s="42"/>
      <c r="F4" s="42"/>
      <c r="G4" s="4"/>
      <c r="H4" s="4"/>
      <c r="I4" s="4"/>
    </row>
    <row r="5" spans="1:10" ht="44.25" customHeight="1" x14ac:dyDescent="0.2">
      <c r="A5" s="1" t="s">
        <v>1</v>
      </c>
      <c r="B5" s="1" t="s">
        <v>4</v>
      </c>
      <c r="C5" s="5" t="s">
        <v>5</v>
      </c>
      <c r="D5" s="5" t="s">
        <v>6</v>
      </c>
      <c r="E5" s="5" t="s">
        <v>18</v>
      </c>
      <c r="F5" s="5" t="s">
        <v>17</v>
      </c>
      <c r="G5" s="5" t="s">
        <v>0</v>
      </c>
      <c r="H5" s="5" t="s">
        <v>8</v>
      </c>
      <c r="I5" s="5" t="s">
        <v>11</v>
      </c>
      <c r="J5" s="8" t="s">
        <v>12</v>
      </c>
    </row>
    <row r="6" spans="1:10" x14ac:dyDescent="0.2">
      <c r="J6" s="18"/>
    </row>
    <row r="7" spans="1:10" x14ac:dyDescent="0.2">
      <c r="A7" s="7">
        <v>1</v>
      </c>
      <c r="B7" t="s">
        <v>7</v>
      </c>
      <c r="C7" s="9">
        <f>'Main School List'!J14</f>
        <v>2250</v>
      </c>
      <c r="D7" s="9">
        <v>280</v>
      </c>
      <c r="E7" s="9"/>
      <c r="F7" s="9"/>
      <c r="G7" s="9"/>
      <c r="H7" s="9"/>
      <c r="I7" s="9">
        <f>C7*D7</f>
        <v>630000</v>
      </c>
      <c r="J7" s="18">
        <f>I7/$C3</f>
        <v>10500</v>
      </c>
    </row>
    <row r="8" spans="1:10" x14ac:dyDescent="0.2">
      <c r="A8" s="7">
        <v>2</v>
      </c>
      <c r="B8" t="s">
        <v>2</v>
      </c>
      <c r="C8" s="9"/>
      <c r="D8" s="9"/>
      <c r="E8" s="9"/>
      <c r="F8" s="9"/>
      <c r="G8" s="9">
        <v>4500</v>
      </c>
      <c r="H8" s="9">
        <v>12</v>
      </c>
      <c r="I8" s="9">
        <f>G8*H8</f>
        <v>54000</v>
      </c>
      <c r="J8" s="18">
        <f>I8/$C3</f>
        <v>900</v>
      </c>
    </row>
    <row r="9" spans="1:10" x14ac:dyDescent="0.2">
      <c r="A9" s="7">
        <v>3</v>
      </c>
      <c r="B9" t="s">
        <v>3</v>
      </c>
      <c r="C9" s="9"/>
      <c r="D9" s="9"/>
      <c r="E9" s="9"/>
      <c r="F9" s="9"/>
      <c r="G9" s="9">
        <v>4000</v>
      </c>
      <c r="H9" s="9">
        <v>12</v>
      </c>
      <c r="I9" s="9">
        <f>G9*H9</f>
        <v>48000</v>
      </c>
      <c r="J9" s="18">
        <f>I9/$C3</f>
        <v>800</v>
      </c>
    </row>
    <row r="10" spans="1:10" x14ac:dyDescent="0.2">
      <c r="A10" s="7">
        <v>4</v>
      </c>
      <c r="B10" t="s">
        <v>10</v>
      </c>
      <c r="C10" s="9">
        <f>C7</f>
        <v>2250</v>
      </c>
      <c r="D10" s="9">
        <v>65</v>
      </c>
      <c r="E10" s="9"/>
      <c r="F10" s="9"/>
      <c r="G10" s="9"/>
      <c r="H10" s="9"/>
      <c r="I10" s="9">
        <f>C10*D10</f>
        <v>146250</v>
      </c>
      <c r="J10" s="18">
        <f>I10/$C3</f>
        <v>2437.5</v>
      </c>
    </row>
    <row r="11" spans="1:10" x14ac:dyDescent="0.2">
      <c r="A11" s="2"/>
      <c r="C11" s="9"/>
      <c r="D11" s="9"/>
      <c r="E11" s="9"/>
      <c r="F11" s="9"/>
      <c r="G11" s="9"/>
      <c r="H11" s="9"/>
      <c r="I11" s="9"/>
      <c r="J11" s="18"/>
    </row>
    <row r="12" spans="1:10" ht="13.5" thickBot="1" x14ac:dyDescent="0.25">
      <c r="A12" s="35"/>
      <c r="B12" s="36" t="s">
        <v>9</v>
      </c>
      <c r="C12" s="37"/>
      <c r="D12" s="37"/>
      <c r="E12" s="37"/>
      <c r="F12" s="37"/>
      <c r="G12" s="37"/>
      <c r="H12" s="37"/>
      <c r="I12" s="38">
        <f>SUM(I7:I10)</f>
        <v>878250</v>
      </c>
      <c r="J12" s="39">
        <f>SUM(J7:J10)</f>
        <v>14637.5</v>
      </c>
    </row>
    <row r="13" spans="1:10" ht="13.5" thickTop="1" x14ac:dyDescent="0.2"/>
    <row r="14" spans="1:10" x14ac:dyDescent="0.2">
      <c r="B14" s="3"/>
    </row>
    <row r="15" spans="1:10" ht="12" customHeight="1" x14ac:dyDescent="0.2">
      <c r="A15" s="7">
        <v>6</v>
      </c>
      <c r="B15"/>
      <c r="C15" s="33"/>
      <c r="D15" s="33"/>
      <c r="E15" s="33"/>
      <c r="F15" s="33"/>
      <c r="G15" s="33"/>
      <c r="H15" s="33"/>
      <c r="I15" s="33"/>
      <c r="J15" s="34"/>
    </row>
    <row r="17" spans="1:10" x14ac:dyDescent="0.2">
      <c r="A17" s="7"/>
      <c r="C17" s="9"/>
      <c r="D17" s="9"/>
      <c r="E17" s="9"/>
      <c r="F17" s="9"/>
      <c r="G17" s="9"/>
      <c r="H17" s="9"/>
      <c r="I17" s="9"/>
      <c r="J17" s="9"/>
    </row>
    <row r="18" spans="1:10" x14ac:dyDescent="0.2">
      <c r="A18" s="21"/>
      <c r="B18" s="3"/>
      <c r="C18"/>
      <c r="D18" s="9"/>
    </row>
    <row r="19" spans="1:10" ht="20.25" x14ac:dyDescent="0.3">
      <c r="A19" s="20"/>
      <c r="B19" s="42"/>
      <c r="C19" s="42"/>
      <c r="D19" s="9"/>
      <c r="E19" s="42"/>
      <c r="F19" s="42"/>
      <c r="G19" s="42"/>
      <c r="H19" s="42"/>
      <c r="I19" s="42"/>
    </row>
    <row r="20" spans="1:10" x14ac:dyDescent="0.2">
      <c r="D20" s="9"/>
    </row>
    <row r="21" spans="1:10" x14ac:dyDescent="0.2">
      <c r="D21" s="9"/>
    </row>
    <row r="27" spans="1:10" x14ac:dyDescent="0.2">
      <c r="A27" s="21"/>
    </row>
    <row r="28" spans="1:10" x14ac:dyDescent="0.2">
      <c r="A28" s="21"/>
      <c r="B28" s="17"/>
    </row>
    <row r="29" spans="1:10" x14ac:dyDescent="0.2">
      <c r="A29" s="21"/>
    </row>
  </sheetData>
  <mergeCells count="1">
    <mergeCell ref="A1:I1"/>
  </mergeCells>
  <phoneticPr fontId="0" type="noConversion"/>
  <printOptions headings="1" gridLines="1"/>
  <pageMargins left="0" right="0" top="0" bottom="0" header="0" footer="0"/>
  <headerFooter alignWithMargins="0">
    <oddFooter>&amp;A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J21"/>
  <sheetViews>
    <sheetView workbookViewId="0">
      <selection activeCell="F18" sqref="F18"/>
    </sheetView>
  </sheetViews>
  <sheetFormatPr defaultColWidth="8.85546875" defaultRowHeight="12.75" x14ac:dyDescent="0.2"/>
  <cols>
    <col min="1" max="1" width="3.7109375" style="21" bestFit="1" customWidth="1"/>
    <col min="2" max="2" width="45" style="6" customWidth="1"/>
    <col min="3" max="3" width="9.42578125" style="6" bestFit="1" customWidth="1"/>
    <col min="4" max="4" width="12.42578125" style="6" bestFit="1" customWidth="1"/>
    <col min="5" max="5" width="7.7109375" style="6" bestFit="1" customWidth="1"/>
    <col min="6" max="6" width="12.42578125" style="6" bestFit="1" customWidth="1"/>
    <col min="7" max="7" width="6.7109375" style="6" bestFit="1" customWidth="1"/>
    <col min="8" max="8" width="7.42578125" style="6" bestFit="1" customWidth="1"/>
    <col min="9" max="9" width="11.85546875" style="6" bestFit="1" customWidth="1"/>
    <col min="10" max="10" width="11.28515625" style="6" bestFit="1" customWidth="1"/>
    <col min="11" max="16384" width="8.85546875" style="6"/>
  </cols>
  <sheetData>
    <row r="1" spans="1:10" ht="20.25" x14ac:dyDescent="0.3">
      <c r="A1" s="56" t="s">
        <v>19</v>
      </c>
      <c r="B1" s="56"/>
      <c r="C1" s="56"/>
      <c r="D1" s="56"/>
      <c r="E1" s="56"/>
      <c r="F1" s="56"/>
      <c r="G1" s="56"/>
      <c r="H1" s="56"/>
      <c r="I1" s="56"/>
    </row>
    <row r="2" spans="1:10" ht="20.25" x14ac:dyDescent="0.3">
      <c r="A2" s="20"/>
      <c r="B2" s="4"/>
      <c r="C2" s="4"/>
      <c r="D2" s="4"/>
      <c r="E2" s="4"/>
      <c r="F2" s="4"/>
      <c r="G2" s="4"/>
      <c r="H2" s="4"/>
      <c r="I2" s="4"/>
    </row>
    <row r="3" spans="1:10" x14ac:dyDescent="0.2">
      <c r="B3" s="3" t="s">
        <v>14</v>
      </c>
      <c r="C3">
        <v>60</v>
      </c>
    </row>
    <row r="4" spans="1:10" ht="20.25" x14ac:dyDescent="0.3">
      <c r="A4" s="20"/>
      <c r="B4" s="4"/>
      <c r="C4" s="4"/>
      <c r="D4" s="4"/>
      <c r="E4" s="4"/>
      <c r="F4" s="4"/>
      <c r="G4" s="4"/>
      <c r="H4" s="4"/>
      <c r="I4" s="4"/>
    </row>
    <row r="5" spans="1:10" ht="38.25" x14ac:dyDescent="0.2">
      <c r="A5" s="22" t="s">
        <v>1</v>
      </c>
      <c r="B5" s="1" t="s">
        <v>4</v>
      </c>
      <c r="C5" s="5" t="s">
        <v>15</v>
      </c>
      <c r="D5" s="5" t="s">
        <v>17</v>
      </c>
      <c r="E5" s="5" t="s">
        <v>18</v>
      </c>
      <c r="F5" s="5" t="s">
        <v>17</v>
      </c>
      <c r="G5" s="5" t="s">
        <v>0</v>
      </c>
      <c r="H5" s="5" t="s">
        <v>8</v>
      </c>
      <c r="I5" s="5" t="s">
        <v>16</v>
      </c>
      <c r="J5" s="8" t="s">
        <v>13</v>
      </c>
    </row>
    <row r="7" spans="1:10" x14ac:dyDescent="0.2">
      <c r="A7" s="21">
        <v>1</v>
      </c>
      <c r="B7" t="s">
        <v>7</v>
      </c>
      <c r="C7" s="10">
        <f>'Alia Schools List'!J17</f>
        <v>2230</v>
      </c>
      <c r="D7" s="10">
        <v>280</v>
      </c>
      <c r="E7" s="10"/>
      <c r="F7" s="10"/>
      <c r="G7" s="10"/>
      <c r="H7" s="10"/>
      <c r="I7" s="10">
        <f>C7*D7</f>
        <v>624400</v>
      </c>
      <c r="J7" s="19">
        <f>I7/$C3</f>
        <v>10406.666666666666</v>
      </c>
    </row>
    <row r="8" spans="1:10" x14ac:dyDescent="0.2">
      <c r="A8" s="21">
        <v>2</v>
      </c>
      <c r="B8" t="s">
        <v>10</v>
      </c>
      <c r="C8" s="10">
        <f>C7</f>
        <v>2230</v>
      </c>
      <c r="D8" s="10">
        <v>65</v>
      </c>
      <c r="E8" s="10"/>
      <c r="F8" s="10"/>
      <c r="G8" s="10"/>
      <c r="H8" s="10"/>
      <c r="I8" s="10">
        <f>C8*D8</f>
        <v>144950</v>
      </c>
      <c r="J8" s="19">
        <f>I8/$C3</f>
        <v>2415.8333333333335</v>
      </c>
    </row>
    <row r="9" spans="1:10" x14ac:dyDescent="0.2">
      <c r="B9" s="3"/>
      <c r="C9" s="10"/>
      <c r="D9" s="10"/>
      <c r="E9" s="10"/>
      <c r="F9" s="10"/>
      <c r="G9" s="10"/>
      <c r="H9" s="10"/>
      <c r="I9" s="10"/>
      <c r="J9" s="19"/>
    </row>
    <row r="10" spans="1:10" x14ac:dyDescent="0.2">
      <c r="C10" s="10"/>
      <c r="D10" s="10"/>
      <c r="E10" s="10"/>
      <c r="F10" s="10"/>
      <c r="G10" s="10"/>
      <c r="H10" s="10"/>
      <c r="I10" s="10"/>
      <c r="J10" s="19"/>
    </row>
    <row r="11" spans="1:10" ht="13.5" thickBot="1" x14ac:dyDescent="0.25">
      <c r="A11" s="40"/>
      <c r="B11" s="36" t="s">
        <v>9</v>
      </c>
      <c r="C11" s="41"/>
      <c r="D11" s="41"/>
      <c r="E11" s="41"/>
      <c r="F11" s="41"/>
      <c r="G11" s="41"/>
      <c r="H11" s="41"/>
      <c r="I11" s="38">
        <f>SUM(I7:I10)</f>
        <v>769350</v>
      </c>
      <c r="J11" s="39">
        <f>SUM(J7:J9)</f>
        <v>12822.5</v>
      </c>
    </row>
    <row r="12" spans="1:10" ht="13.5" thickTop="1" x14ac:dyDescent="0.2"/>
    <row r="13" spans="1:10" x14ac:dyDescent="0.2">
      <c r="B13" s="17" t="s">
        <v>48</v>
      </c>
    </row>
    <row r="14" spans="1:10" ht="12" customHeight="1" x14ac:dyDescent="0.2"/>
    <row r="16" spans="1:10" x14ac:dyDescent="0.2">
      <c r="C16" s="10"/>
      <c r="D16" s="10"/>
      <c r="E16" s="10"/>
      <c r="F16" s="10"/>
      <c r="G16" s="10"/>
      <c r="H16" s="10"/>
      <c r="I16" s="10"/>
      <c r="J16" s="10"/>
    </row>
    <row r="17" spans="2:10" x14ac:dyDescent="0.2">
      <c r="C17" s="10"/>
      <c r="D17" s="10"/>
      <c r="E17" s="10"/>
      <c r="F17" s="10"/>
      <c r="G17" s="10"/>
      <c r="H17" s="10"/>
      <c r="I17" s="10"/>
      <c r="J17" s="10"/>
    </row>
    <row r="18" spans="2:10" x14ac:dyDescent="0.2">
      <c r="C18" s="10"/>
      <c r="D18" s="10"/>
      <c r="E18" s="10"/>
      <c r="F18" s="10"/>
      <c r="G18" s="10"/>
      <c r="H18" s="10"/>
      <c r="I18" s="10"/>
      <c r="J18" s="10"/>
    </row>
    <row r="19" spans="2:10" x14ac:dyDescent="0.2">
      <c r="C19" s="10"/>
      <c r="D19" s="10"/>
      <c r="E19" s="10"/>
      <c r="F19" s="10"/>
      <c r="G19" s="10"/>
      <c r="H19" s="10"/>
      <c r="I19" s="10"/>
      <c r="J19" s="10"/>
    </row>
    <row r="20" spans="2:10" x14ac:dyDescent="0.2">
      <c r="B20" s="3"/>
      <c r="C20" s="10"/>
      <c r="D20" s="10"/>
      <c r="E20" s="10"/>
      <c r="F20" s="10"/>
      <c r="G20" s="10"/>
      <c r="H20" s="10"/>
      <c r="I20" s="10"/>
      <c r="J20" s="10"/>
    </row>
    <row r="21" spans="2:10" x14ac:dyDescent="0.2"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A1:I1"/>
  </mergeCells>
  <phoneticPr fontId="0" type="noConversion"/>
  <printOptions headings="1" gridLines="1"/>
  <pageMargins left="0.75" right="0.75" top="1" bottom="1" header="0.5" footer="0.5"/>
  <headerFooter alignWithMargins="0">
    <oddFooter>&amp;A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14"/>
  <sheetViews>
    <sheetView workbookViewId="0">
      <selection activeCell="B17" sqref="B17"/>
    </sheetView>
  </sheetViews>
  <sheetFormatPr defaultColWidth="8.85546875" defaultRowHeight="12.75" x14ac:dyDescent="0.2"/>
  <cols>
    <col min="1" max="1" width="7" bestFit="1" customWidth="1"/>
    <col min="2" max="2" width="53.42578125" customWidth="1"/>
    <col min="3" max="3" width="16.140625" bestFit="1" customWidth="1"/>
    <col min="4" max="4" width="21.7109375" bestFit="1" customWidth="1"/>
    <col min="5" max="5" width="5.28515625" bestFit="1" customWidth="1"/>
    <col min="6" max="6" width="5.140625" bestFit="1" customWidth="1"/>
    <col min="7" max="7" width="6" bestFit="1" customWidth="1"/>
    <col min="8" max="10" width="11.7109375" bestFit="1" customWidth="1"/>
    <col min="11" max="11" width="11.85546875" customWidth="1"/>
  </cols>
  <sheetData>
    <row r="1" spans="1:10" ht="38.25" x14ac:dyDescent="0.2">
      <c r="A1" s="11" t="s">
        <v>23</v>
      </c>
      <c r="B1" s="11" t="s">
        <v>20</v>
      </c>
      <c r="C1" s="11" t="s">
        <v>46</v>
      </c>
      <c r="D1" s="11" t="s">
        <v>44</v>
      </c>
      <c r="E1" s="11" t="s">
        <v>21</v>
      </c>
      <c r="F1" s="11" t="s">
        <v>22</v>
      </c>
      <c r="G1" s="11" t="s">
        <v>45</v>
      </c>
      <c r="H1" s="11" t="s">
        <v>51</v>
      </c>
      <c r="I1" s="11" t="s">
        <v>50</v>
      </c>
      <c r="J1" s="11" t="s">
        <v>49</v>
      </c>
    </row>
    <row r="2" spans="1:10" x14ac:dyDescent="0.2">
      <c r="A2">
        <v>1</v>
      </c>
      <c r="B2" t="s">
        <v>61</v>
      </c>
      <c r="C2" t="s">
        <v>62</v>
      </c>
      <c r="D2" t="s">
        <v>63</v>
      </c>
      <c r="E2">
        <v>352</v>
      </c>
      <c r="F2">
        <v>324</v>
      </c>
      <c r="G2">
        <f>E2+F2</f>
        <v>676</v>
      </c>
      <c r="H2">
        <v>150</v>
      </c>
      <c r="J2">
        <f t="shared" ref="J2:J11" si="0">H2</f>
        <v>150</v>
      </c>
    </row>
    <row r="3" spans="1:10" x14ac:dyDescent="0.2">
      <c r="A3">
        <v>2</v>
      </c>
      <c r="B3" t="s">
        <v>64</v>
      </c>
      <c r="C3" t="s">
        <v>73</v>
      </c>
      <c r="D3" t="s">
        <v>26</v>
      </c>
      <c r="E3">
        <v>902.00000000000011</v>
      </c>
      <c r="F3">
        <v>827</v>
      </c>
      <c r="G3">
        <f t="shared" ref="G3:G11" si="1">E3+F3</f>
        <v>1729</v>
      </c>
      <c r="H3">
        <v>400</v>
      </c>
      <c r="J3">
        <f t="shared" si="0"/>
        <v>400</v>
      </c>
    </row>
    <row r="4" spans="1:10" x14ac:dyDescent="0.2">
      <c r="A4">
        <v>3</v>
      </c>
      <c r="B4" t="s">
        <v>65</v>
      </c>
      <c r="C4" t="s">
        <v>73</v>
      </c>
      <c r="D4" t="s">
        <v>26</v>
      </c>
      <c r="E4">
        <v>825.00000000000011</v>
      </c>
      <c r="F4">
        <v>781.00000000000011</v>
      </c>
      <c r="G4">
        <f t="shared" si="1"/>
        <v>1606.0000000000002</v>
      </c>
      <c r="H4">
        <v>320</v>
      </c>
      <c r="J4">
        <f t="shared" si="0"/>
        <v>320</v>
      </c>
    </row>
    <row r="5" spans="1:10" x14ac:dyDescent="0.2">
      <c r="A5">
        <v>4</v>
      </c>
      <c r="B5" t="s">
        <v>66</v>
      </c>
      <c r="C5" t="s">
        <v>74</v>
      </c>
      <c r="D5" t="s">
        <v>26</v>
      </c>
      <c r="E5">
        <v>0</v>
      </c>
      <c r="F5">
        <v>792.00000000000011</v>
      </c>
      <c r="G5">
        <f t="shared" si="1"/>
        <v>792.00000000000011</v>
      </c>
      <c r="H5">
        <v>170</v>
      </c>
      <c r="J5">
        <f t="shared" si="0"/>
        <v>170</v>
      </c>
    </row>
    <row r="6" spans="1:10" x14ac:dyDescent="0.2">
      <c r="A6">
        <v>5</v>
      </c>
      <c r="B6" t="s">
        <v>67</v>
      </c>
      <c r="C6" t="s">
        <v>74</v>
      </c>
      <c r="D6" t="s">
        <v>26</v>
      </c>
      <c r="E6">
        <v>935.00000000000011</v>
      </c>
      <c r="F6">
        <v>855</v>
      </c>
      <c r="G6">
        <f t="shared" si="1"/>
        <v>1790</v>
      </c>
      <c r="H6">
        <v>220</v>
      </c>
      <c r="J6">
        <f t="shared" si="0"/>
        <v>220</v>
      </c>
    </row>
    <row r="7" spans="1:10" x14ac:dyDescent="0.2">
      <c r="A7">
        <v>6</v>
      </c>
      <c r="B7" t="s">
        <v>68</v>
      </c>
      <c r="C7" t="s">
        <v>73</v>
      </c>
      <c r="D7" t="s">
        <v>26</v>
      </c>
      <c r="E7">
        <v>385.00000000000006</v>
      </c>
      <c r="F7">
        <v>297</v>
      </c>
      <c r="G7">
        <f t="shared" si="1"/>
        <v>682</v>
      </c>
      <c r="H7">
        <v>150</v>
      </c>
      <c r="J7">
        <f t="shared" si="0"/>
        <v>150</v>
      </c>
    </row>
    <row r="8" spans="1:10" x14ac:dyDescent="0.2">
      <c r="A8">
        <v>7</v>
      </c>
      <c r="B8" t="s">
        <v>69</v>
      </c>
      <c r="C8" t="s">
        <v>72</v>
      </c>
      <c r="D8" t="s">
        <v>26</v>
      </c>
      <c r="E8">
        <v>836.00000000000011</v>
      </c>
      <c r="F8">
        <v>715.00000000000011</v>
      </c>
      <c r="G8">
        <f t="shared" si="1"/>
        <v>1551.0000000000002</v>
      </c>
      <c r="H8">
        <v>180</v>
      </c>
      <c r="J8">
        <f t="shared" si="0"/>
        <v>180</v>
      </c>
    </row>
    <row r="9" spans="1:10" x14ac:dyDescent="0.2">
      <c r="A9">
        <v>8</v>
      </c>
      <c r="B9" t="s">
        <v>85</v>
      </c>
      <c r="C9" t="s">
        <v>71</v>
      </c>
      <c r="D9" t="s">
        <v>26</v>
      </c>
      <c r="E9">
        <v>686</v>
      </c>
      <c r="F9">
        <v>412</v>
      </c>
      <c r="G9">
        <f t="shared" si="1"/>
        <v>1098</v>
      </c>
      <c r="H9">
        <v>210</v>
      </c>
      <c r="J9">
        <f t="shared" si="0"/>
        <v>210</v>
      </c>
    </row>
    <row r="10" spans="1:10" x14ac:dyDescent="0.2">
      <c r="A10">
        <v>9</v>
      </c>
      <c r="B10" t="s">
        <v>75</v>
      </c>
      <c r="C10" t="s">
        <v>76</v>
      </c>
      <c r="D10" t="s">
        <v>26</v>
      </c>
      <c r="E10">
        <v>863</v>
      </c>
      <c r="F10">
        <v>797</v>
      </c>
      <c r="G10">
        <f t="shared" si="1"/>
        <v>1660</v>
      </c>
      <c r="H10">
        <v>230</v>
      </c>
      <c r="J10">
        <f t="shared" si="0"/>
        <v>230</v>
      </c>
    </row>
    <row r="11" spans="1:10" x14ac:dyDescent="0.2">
      <c r="A11">
        <v>10</v>
      </c>
      <c r="B11" t="s">
        <v>77</v>
      </c>
      <c r="C11" t="s">
        <v>78</v>
      </c>
      <c r="D11" t="s">
        <v>26</v>
      </c>
      <c r="E11">
        <v>742</v>
      </c>
      <c r="F11">
        <v>654</v>
      </c>
      <c r="G11">
        <f t="shared" si="1"/>
        <v>1396</v>
      </c>
      <c r="H11">
        <v>220</v>
      </c>
      <c r="J11">
        <f t="shared" si="0"/>
        <v>220</v>
      </c>
    </row>
    <row r="14" spans="1:10" s="3" customFormat="1" x14ac:dyDescent="0.2">
      <c r="B14" s="3" t="s">
        <v>45</v>
      </c>
      <c r="E14" s="3">
        <f>SUM(E2:E13)</f>
        <v>6526</v>
      </c>
      <c r="F14" s="3">
        <f>SUM(F2:F13)</f>
        <v>6454</v>
      </c>
      <c r="G14" s="3">
        <f>SUM(G2:G13)</f>
        <v>12980</v>
      </c>
      <c r="H14" s="3">
        <f>SUM(H2:H13)</f>
        <v>2250</v>
      </c>
      <c r="J14" s="3">
        <f>SUM(J2:J13)</f>
        <v>2250</v>
      </c>
    </row>
  </sheetData>
  <phoneticPr fontId="7" type="noConversion"/>
  <printOptions headings="1" gridLines="1"/>
  <pageMargins left="0.75" right="0.75" top="1" bottom="1" header="0.5" footer="0.5"/>
  <headerFooter alignWithMargins="0"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J17"/>
  <sheetViews>
    <sheetView workbookViewId="0">
      <selection activeCell="D20" sqref="D20"/>
    </sheetView>
  </sheetViews>
  <sheetFormatPr defaultColWidth="8.85546875" defaultRowHeight="12.75" x14ac:dyDescent="0.2"/>
  <cols>
    <col min="1" max="1" width="7" bestFit="1" customWidth="1"/>
    <col min="2" max="2" width="46.85546875" bestFit="1" customWidth="1"/>
    <col min="3" max="3" width="16.140625" bestFit="1" customWidth="1"/>
    <col min="4" max="4" width="21.7109375" bestFit="1" customWidth="1"/>
    <col min="5" max="5" width="5.28515625" bestFit="1" customWidth="1"/>
    <col min="6" max="6" width="5.140625" bestFit="1" customWidth="1"/>
    <col min="7" max="7" width="6" bestFit="1" customWidth="1"/>
    <col min="8" max="8" width="9.140625" bestFit="1" customWidth="1"/>
    <col min="9" max="9" width="10.140625" bestFit="1" customWidth="1"/>
    <col min="10" max="10" width="10.7109375" bestFit="1" customWidth="1"/>
  </cols>
  <sheetData>
    <row r="3" spans="1:10" ht="38.25" x14ac:dyDescent="0.2">
      <c r="A3" s="11" t="s">
        <v>23</v>
      </c>
      <c r="B3" s="11" t="s">
        <v>20</v>
      </c>
      <c r="C3" s="11" t="s">
        <v>46</v>
      </c>
      <c r="D3" s="11" t="s">
        <v>44</v>
      </c>
      <c r="E3" s="11" t="s">
        <v>21</v>
      </c>
      <c r="F3" s="11" t="s">
        <v>22</v>
      </c>
      <c r="G3" s="11" t="s">
        <v>45</v>
      </c>
      <c r="H3" s="11" t="s">
        <v>51</v>
      </c>
      <c r="I3" s="11" t="s">
        <v>50</v>
      </c>
      <c r="J3" s="11" t="s">
        <v>49</v>
      </c>
    </row>
    <row r="4" spans="1:10" x14ac:dyDescent="0.2">
      <c r="A4">
        <v>1</v>
      </c>
      <c r="B4" t="s">
        <v>24</v>
      </c>
      <c r="C4" t="s">
        <v>25</v>
      </c>
      <c r="D4" t="s">
        <v>26</v>
      </c>
      <c r="E4">
        <v>795</v>
      </c>
      <c r="F4">
        <v>901</v>
      </c>
      <c r="G4">
        <v>1617</v>
      </c>
      <c r="H4">
        <v>250</v>
      </c>
      <c r="J4">
        <f>H4</f>
        <v>250</v>
      </c>
    </row>
    <row r="5" spans="1:10" x14ac:dyDescent="0.2">
      <c r="A5">
        <v>2</v>
      </c>
      <c r="B5" t="s">
        <v>27</v>
      </c>
      <c r="C5" t="s">
        <v>28</v>
      </c>
      <c r="D5" t="s">
        <v>29</v>
      </c>
      <c r="E5">
        <v>745</v>
      </c>
      <c r="F5">
        <v>546</v>
      </c>
      <c r="G5">
        <v>1230</v>
      </c>
      <c r="H5">
        <v>200</v>
      </c>
      <c r="J5">
        <f t="shared" ref="J5:J15" si="0">H5</f>
        <v>200</v>
      </c>
    </row>
    <row r="6" spans="1:10" x14ac:dyDescent="0.2">
      <c r="A6">
        <v>3</v>
      </c>
      <c r="B6" t="s">
        <v>30</v>
      </c>
      <c r="C6" t="s">
        <v>31</v>
      </c>
      <c r="D6" t="s">
        <v>26</v>
      </c>
      <c r="E6">
        <v>753</v>
      </c>
      <c r="F6">
        <v>542</v>
      </c>
      <c r="G6">
        <v>1235</v>
      </c>
      <c r="H6">
        <v>150</v>
      </c>
      <c r="J6">
        <f t="shared" si="0"/>
        <v>150</v>
      </c>
    </row>
    <row r="7" spans="1:10" x14ac:dyDescent="0.2">
      <c r="A7">
        <v>4</v>
      </c>
      <c r="B7" t="s">
        <v>86</v>
      </c>
      <c r="C7" t="s">
        <v>31</v>
      </c>
      <c r="D7" t="s">
        <v>26</v>
      </c>
      <c r="E7">
        <v>742</v>
      </c>
      <c r="F7">
        <v>633</v>
      </c>
      <c r="G7">
        <v>1310</v>
      </c>
      <c r="H7">
        <v>150</v>
      </c>
      <c r="J7">
        <f t="shared" si="0"/>
        <v>150</v>
      </c>
    </row>
    <row r="8" spans="1:10" x14ac:dyDescent="0.2">
      <c r="A8">
        <v>5</v>
      </c>
      <c r="B8" t="s">
        <v>70</v>
      </c>
      <c r="C8" t="s">
        <v>32</v>
      </c>
      <c r="D8" t="s">
        <v>26</v>
      </c>
      <c r="E8">
        <v>845</v>
      </c>
      <c r="F8">
        <v>666</v>
      </c>
      <c r="G8">
        <v>1340</v>
      </c>
      <c r="H8">
        <v>150</v>
      </c>
      <c r="J8">
        <f t="shared" si="0"/>
        <v>150</v>
      </c>
    </row>
    <row r="9" spans="1:10" x14ac:dyDescent="0.2">
      <c r="A9">
        <v>6</v>
      </c>
      <c r="B9" t="s">
        <v>33</v>
      </c>
      <c r="C9" t="s">
        <v>32</v>
      </c>
      <c r="D9" t="s">
        <v>26</v>
      </c>
      <c r="E9">
        <v>777</v>
      </c>
      <c r="F9">
        <v>551</v>
      </c>
      <c r="G9">
        <v>1265</v>
      </c>
      <c r="H9">
        <v>220</v>
      </c>
      <c r="J9">
        <f t="shared" si="0"/>
        <v>220</v>
      </c>
    </row>
    <row r="10" spans="1:10" x14ac:dyDescent="0.2">
      <c r="A10">
        <v>7</v>
      </c>
      <c r="B10" t="s">
        <v>34</v>
      </c>
      <c r="C10" t="s">
        <v>35</v>
      </c>
      <c r="D10" t="s">
        <v>26</v>
      </c>
      <c r="E10">
        <v>542</v>
      </c>
      <c r="F10">
        <v>451</v>
      </c>
      <c r="G10">
        <v>947</v>
      </c>
      <c r="H10">
        <v>200</v>
      </c>
      <c r="J10">
        <f t="shared" si="0"/>
        <v>200</v>
      </c>
    </row>
    <row r="11" spans="1:10" x14ac:dyDescent="0.2">
      <c r="A11">
        <v>8</v>
      </c>
      <c r="B11" s="23" t="s">
        <v>53</v>
      </c>
      <c r="C11" s="46" t="s">
        <v>79</v>
      </c>
      <c r="D11" s="46" t="s">
        <v>80</v>
      </c>
      <c r="E11">
        <v>892</v>
      </c>
      <c r="F11">
        <v>798</v>
      </c>
      <c r="G11">
        <f>E11+F11</f>
        <v>1690</v>
      </c>
      <c r="H11">
        <v>200</v>
      </c>
      <c r="J11">
        <f t="shared" si="0"/>
        <v>200</v>
      </c>
    </row>
    <row r="12" spans="1:10" x14ac:dyDescent="0.2">
      <c r="A12">
        <v>9</v>
      </c>
      <c r="B12" s="46" t="s">
        <v>60</v>
      </c>
      <c r="C12" t="s">
        <v>52</v>
      </c>
      <c r="D12" t="s">
        <v>47</v>
      </c>
      <c r="E12">
        <v>750</v>
      </c>
      <c r="F12">
        <v>638</v>
      </c>
      <c r="G12">
        <v>1323</v>
      </c>
      <c r="H12">
        <v>210</v>
      </c>
      <c r="J12">
        <f t="shared" si="0"/>
        <v>210</v>
      </c>
    </row>
    <row r="13" spans="1:10" x14ac:dyDescent="0.2">
      <c r="A13">
        <v>10</v>
      </c>
      <c r="B13" t="s">
        <v>87</v>
      </c>
      <c r="C13" t="s">
        <v>52</v>
      </c>
      <c r="D13" t="s">
        <v>47</v>
      </c>
      <c r="E13">
        <v>729</v>
      </c>
      <c r="F13">
        <v>393</v>
      </c>
      <c r="G13">
        <v>978</v>
      </c>
      <c r="H13">
        <v>200</v>
      </c>
      <c r="J13">
        <f t="shared" si="0"/>
        <v>200</v>
      </c>
    </row>
    <row r="14" spans="1:10" x14ac:dyDescent="0.2">
      <c r="A14">
        <v>11</v>
      </c>
      <c r="B14" t="s">
        <v>88</v>
      </c>
      <c r="C14" s="46" t="s">
        <v>81</v>
      </c>
      <c r="D14" t="s">
        <v>26</v>
      </c>
      <c r="E14">
        <v>703</v>
      </c>
      <c r="F14">
        <v>714</v>
      </c>
      <c r="G14">
        <v>978</v>
      </c>
      <c r="H14">
        <v>150</v>
      </c>
      <c r="J14">
        <f t="shared" si="0"/>
        <v>150</v>
      </c>
    </row>
    <row r="15" spans="1:10" x14ac:dyDescent="0.2">
      <c r="A15">
        <v>12</v>
      </c>
      <c r="B15" s="46" t="s">
        <v>82</v>
      </c>
      <c r="C15" s="46" t="s">
        <v>83</v>
      </c>
      <c r="D15" s="46" t="s">
        <v>36</v>
      </c>
      <c r="E15">
        <v>756</v>
      </c>
      <c r="F15">
        <v>661</v>
      </c>
      <c r="G15">
        <v>978</v>
      </c>
      <c r="H15">
        <v>150</v>
      </c>
      <c r="J15">
        <f t="shared" si="0"/>
        <v>150</v>
      </c>
    </row>
    <row r="16" spans="1:10" x14ac:dyDescent="0.2">
      <c r="B16" s="46"/>
      <c r="C16" s="46"/>
      <c r="D16" s="46"/>
    </row>
    <row r="17" spans="2:10" x14ac:dyDescent="0.2">
      <c r="B17" s="13" t="s">
        <v>37</v>
      </c>
      <c r="C17" s="13"/>
      <c r="D17" s="13"/>
      <c r="E17" s="3">
        <f>SUM(E4:E15)</f>
        <v>9029</v>
      </c>
      <c r="F17" s="3">
        <f>SUM(F4:F15)</f>
        <v>7494</v>
      </c>
      <c r="G17" s="3">
        <f>SUM(G4:G15)</f>
        <v>14891</v>
      </c>
      <c r="H17" s="3">
        <f>SUM(H4:H15)</f>
        <v>2230</v>
      </c>
      <c r="I17" s="3"/>
      <c r="J17" s="3">
        <f>SUM(J4:J15)</f>
        <v>2230</v>
      </c>
    </row>
  </sheetData>
  <phoneticPr fontId="7" type="noConversion"/>
  <printOptions headings="1" gridLines="1"/>
  <pageMargins left="0.75" right="0.75" top="1" bottom="1" header="0.5" footer="0.5"/>
  <headerFooter alignWithMargins="0"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Main BookBank Budget</vt:lpstr>
      <vt:lpstr>Alia Affected BookBank Budget</vt:lpstr>
      <vt:lpstr>Main School List</vt:lpstr>
      <vt:lpstr>Alia Schools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2010-04-06T00:22:20Z</cp:lastPrinted>
  <dcterms:created xsi:type="dcterms:W3CDTF">2008-08-20T18:05:58Z</dcterms:created>
  <dcterms:modified xsi:type="dcterms:W3CDTF">2017-03-31T04:32:01Z</dcterms:modified>
</cp:coreProperties>
</file>