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dmanava.sen\Downloads\"/>
    </mc:Choice>
  </mc:AlternateContent>
  <xr:revisionPtr revIDLastSave="0" documentId="13_ncr:1_{1903D249-81B3-4C29-9CB0-F16E351B15F5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MIT(RAIDIGHI)" sheetId="1" r:id="rId1"/>
    <sheet name="MEE(RAIDIGHI)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L11" i="2" l="1"/>
  <c r="F18" i="2"/>
  <c r="F13" i="2"/>
  <c r="F12" i="2"/>
  <c r="F7" i="2" l="1"/>
  <c r="J22" i="1"/>
  <c r="J21" i="1"/>
  <c r="E18" i="1"/>
  <c r="F6" i="2"/>
  <c r="F5" i="2"/>
  <c r="F4" i="2"/>
  <c r="G10" i="1"/>
  <c r="E11" i="1"/>
  <c r="E10" i="1" s="1"/>
  <c r="J10" i="1"/>
  <c r="E13" i="1"/>
  <c r="F3" i="2" l="1"/>
  <c r="F10" i="2"/>
  <c r="F14" i="2" s="1"/>
  <c r="F11" i="2" s="1"/>
  <c r="F15" i="2" s="1"/>
  <c r="F21" i="2" s="1"/>
  <c r="H8" i="1"/>
  <c r="G14" i="1" l="1"/>
  <c r="G4" i="1"/>
  <c r="G32" i="1" l="1"/>
  <c r="G41" i="1" s="1"/>
  <c r="J38" i="1" l="1"/>
  <c r="J37" i="1"/>
  <c r="J25" i="1"/>
  <c r="J39" i="1" l="1"/>
  <c r="E27" i="1"/>
  <c r="E5" i="1"/>
  <c r="E38" i="1"/>
  <c r="E37" i="1"/>
  <c r="E25" i="1"/>
  <c r="E21" i="1"/>
  <c r="E20" i="1"/>
  <c r="E9" i="1"/>
  <c r="E7" i="1"/>
  <c r="E6" i="1"/>
  <c r="J20" i="1"/>
  <c r="J14" i="1" s="1"/>
  <c r="J9" i="1"/>
  <c r="J7" i="1"/>
  <c r="J6" i="1"/>
  <c r="E4" i="1" l="1"/>
  <c r="E14" i="1"/>
  <c r="E32" i="1" l="1"/>
  <c r="E41" i="1" s="1"/>
  <c r="E43" i="1" l="1"/>
  <c r="G42" i="1"/>
  <c r="J42" i="1" s="1"/>
  <c r="J5" i="1"/>
  <c r="J4" i="1" s="1"/>
  <c r="J26" i="1" s="1"/>
  <c r="J30" i="1" l="1"/>
  <c r="J27" i="1" s="1"/>
  <c r="J32" i="1" s="1"/>
  <c r="J41" i="1" s="1"/>
  <c r="J43" i="1" s="1"/>
</calcChain>
</file>

<file path=xl/sharedStrings.xml><?xml version="1.0" encoding="utf-8"?>
<sst xmlns="http://schemas.openxmlformats.org/spreadsheetml/2006/main" count="164" uniqueCount="122">
  <si>
    <t>Particulars</t>
  </si>
  <si>
    <t>Month</t>
  </si>
  <si>
    <t>Rate</t>
  </si>
  <si>
    <t>Amount (2022-23)</t>
  </si>
  <si>
    <t>Details</t>
  </si>
  <si>
    <t>A</t>
  </si>
  <si>
    <t>MIT Staff Salary Expenses</t>
  </si>
  <si>
    <t>A.1</t>
  </si>
  <si>
    <t>Project coordinator (1)</t>
  </si>
  <si>
    <t>Sauvik Paria is working in the said position.</t>
  </si>
  <si>
    <t>A.2</t>
  </si>
  <si>
    <t>Vocational Teacher (1)</t>
  </si>
  <si>
    <t>Pushpen Khatua is working in the said position.</t>
  </si>
  <si>
    <t>A.3</t>
  </si>
  <si>
    <t>Cleaner and caretaker maintance (Partime)</t>
  </si>
  <si>
    <t>2 persons as Cleaner and caretaker continuing in said position.</t>
  </si>
  <si>
    <t>A.4</t>
  </si>
  <si>
    <t xml:space="preserve">Accountant </t>
  </si>
  <si>
    <t>Accountant Assistant Indrajit Mondol is continuing in the said position, it will be covered from admin expenses</t>
  </si>
  <si>
    <t>A.5</t>
  </si>
  <si>
    <t>Programme management (25% of one manager)</t>
  </si>
  <si>
    <t>B</t>
  </si>
  <si>
    <t>Employment Exchange Expenses</t>
  </si>
  <si>
    <t>B.1</t>
  </si>
  <si>
    <t>Employment exchange Project Coordinator</t>
  </si>
  <si>
    <t>B.2</t>
  </si>
  <si>
    <t>Readiness with softskill, interview technique and placement</t>
  </si>
  <si>
    <t>it will be reviewd quarterly, additonal support a training donor based programmes can be envisioned</t>
  </si>
  <si>
    <t>C</t>
  </si>
  <si>
    <t>C.1</t>
  </si>
  <si>
    <t>Existing Lab repair- Maintanance</t>
  </si>
  <si>
    <t>Our lab setup is 12 running desktops, 1 LED TV, 1 printer, 1 scanner &amp; 1 laptop. Expenses made towards the maintenance throughout the year. Ll equipments are in running position.</t>
  </si>
  <si>
    <t>C.2</t>
  </si>
  <si>
    <t>Job Oriented LAB setup on requirment basis</t>
  </si>
  <si>
    <t>1 room is setup for job orientation.</t>
  </si>
  <si>
    <t>C.3</t>
  </si>
  <si>
    <t>Placement software and Computer purchase</t>
  </si>
  <si>
    <t>2 computer desktops/laptops will be purchased in 2022-23 period</t>
  </si>
  <si>
    <t>C.4</t>
  </si>
  <si>
    <t>Digital classroom setup</t>
  </si>
  <si>
    <t>Digital class room is setup completed- Installation of web cam, microphone &amp; speaker &amp; 1 Led 40 inch tv</t>
  </si>
  <si>
    <t>C.5</t>
  </si>
  <si>
    <t>Rent and electricity</t>
  </si>
  <si>
    <t>rent &amp; electricity will be paid in 2022-23 period</t>
  </si>
  <si>
    <t>Travel Expenses</t>
  </si>
  <si>
    <t>Travel expenses for attending meetings, exposure visits, trainings and misc.</t>
  </si>
  <si>
    <t>Electrical wearing expenses for 2022-23</t>
  </si>
  <si>
    <t>Office Shifting expenses</t>
  </si>
  <si>
    <t>From Moyrar Mahal to Kumrapara (Raidighi) shifiting is completed</t>
  </si>
  <si>
    <t>Civil work for readiness</t>
  </si>
  <si>
    <t>Civil work is done for the new MIT</t>
  </si>
  <si>
    <t>Cable Internet highspeed for all computer</t>
  </si>
  <si>
    <t>High Speed Cable Internet connection is running In MIT</t>
  </si>
  <si>
    <t>Total except contingency and indirect expenses</t>
  </si>
  <si>
    <t>D</t>
  </si>
  <si>
    <t>MIT Indirect Expenses</t>
  </si>
  <si>
    <t>D.1</t>
  </si>
  <si>
    <t>Stationery &amp; Mailings</t>
  </si>
  <si>
    <t>Stationeries like papers, registers, writing pads, pen, board markers, etc. Were purchased for regular classes as per requirement.</t>
  </si>
  <si>
    <t>D.2</t>
  </si>
  <si>
    <t>Printing</t>
  </si>
  <si>
    <t>Leaflet,banner, receipt printing has been done as per requirement.</t>
  </si>
  <si>
    <t>D.3</t>
  </si>
  <si>
    <t>other admin expenses 6%</t>
  </si>
  <si>
    <t>ISO Renewal</t>
  </si>
  <si>
    <t>Raidighi Mukti Institute of Technology &amp; Employment Exchange Income</t>
  </si>
  <si>
    <t>Income from Students</t>
  </si>
  <si>
    <t>Contribution from Students of Computer</t>
  </si>
  <si>
    <t>Contribution from Students of Job training</t>
  </si>
  <si>
    <t>Amount(23-24)</t>
  </si>
  <si>
    <t>C.6</t>
  </si>
  <si>
    <t>C.7</t>
  </si>
  <si>
    <t>C.8</t>
  </si>
  <si>
    <t>C.9</t>
  </si>
  <si>
    <t>C.10</t>
  </si>
  <si>
    <t>D.4</t>
  </si>
  <si>
    <t>Employment exchange Assitant</t>
  </si>
  <si>
    <t>B.3</t>
  </si>
  <si>
    <t>Electrical repair and maintenance</t>
  </si>
  <si>
    <t>Utility services</t>
  </si>
  <si>
    <t>C.11</t>
  </si>
  <si>
    <t>BUDGET PROPOSAL(2023-24)</t>
  </si>
  <si>
    <t>2022-23</t>
  </si>
  <si>
    <t>Remarks</t>
  </si>
  <si>
    <t>Amount(2023-24)</t>
  </si>
  <si>
    <t>Nos</t>
  </si>
  <si>
    <t>Fund Requested for 2023-24</t>
  </si>
  <si>
    <t>Amount unutilized from 2021-22</t>
  </si>
  <si>
    <t>Utilisation</t>
  </si>
  <si>
    <t xml:space="preserve">Approved budget for 2022-2023 </t>
  </si>
  <si>
    <t>MIT Programme Expenses(Utility &amp; Infra)</t>
  </si>
  <si>
    <t>Amount Unutilised  from 2022-2023</t>
  </si>
  <si>
    <t xml:space="preserve"> Budget for FY 2022-23</t>
  </si>
  <si>
    <t>PROPOSED BUDGET(2023-24) AND UTILISATION(2022-23) FOR MUKTI INSTITUTE OF TECHNOLOGY(MIT), RAIDIGHI</t>
  </si>
  <si>
    <t>Fund Required to Support the Programme</t>
  </si>
  <si>
    <t>Total Mukti Institute of Technology Income</t>
  </si>
  <si>
    <t>MIT PROGRAMME EXPENSE(TOTAL)</t>
  </si>
  <si>
    <t>PROPOSAL FOR EMPLOYMENT EXCHANGE PROGRAMME AT RAIDIGHI(2023-24)</t>
  </si>
  <si>
    <t>MEE Proposal placed separately for 2023-24</t>
  </si>
  <si>
    <t>MEE Programme Expenses(Utility &amp; Infra)</t>
  </si>
  <si>
    <t>MEE  Indirect Expenses</t>
  </si>
  <si>
    <t>MEE PROGRAMME EXPENSE(TOTAL)</t>
  </si>
  <si>
    <t>Income from Students from MEE</t>
  </si>
  <si>
    <t>Total MEE Income</t>
  </si>
  <si>
    <t>Two persons have been shortlisted after initial screening</t>
  </si>
  <si>
    <t xml:space="preserve">3-5 yrs Experience in Training and Placement backed by relevant qualification </t>
  </si>
  <si>
    <t>No</t>
  </si>
  <si>
    <t>Laptop for Placement Coordinator</t>
  </si>
  <si>
    <t>Amount</t>
  </si>
  <si>
    <t>E</t>
  </si>
  <si>
    <t>Fund Requested for the programme</t>
  </si>
  <si>
    <t>Employment Exchange Expenses(Staff and training)</t>
  </si>
  <si>
    <t>Employment Exchange Expenses(Staff and Training)</t>
  </si>
  <si>
    <t>MEE Programme Expense(Utility &amp; Infra)</t>
  </si>
  <si>
    <t>MEE Indirect Expense</t>
  </si>
  <si>
    <t>MEE Programme Expense(Total)</t>
  </si>
  <si>
    <t>MEE Income from Training</t>
  </si>
  <si>
    <t>from 25 Students @Rs.2000/- for job training</t>
  </si>
  <si>
    <t>One laptop for Placement Coordinator, Travel(8months) etc.</t>
  </si>
  <si>
    <t>1. Two persons for Placment Coordinator have been shortlisted.2. Salary@Rs.25000/- for 8 Months (Aug-March) inclded 2.One Placement Assistant already working for office work and admission including campaign</t>
  </si>
  <si>
    <t>PROPOSAL FOR EMPLOYMENT EXCHANGE PROGRAMME AT RAIDIGHI(Aug'2023-March,'24)</t>
  </si>
  <si>
    <t>Staff(alraedy working) required for office work and admission including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</si>
</sst>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Book Antiqua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Book Antiqua"/>
      <family val="1"/>
    </font>
    <font>
      <b/>
      <sz val="8"/>
      <color theme="1"/>
      <name val="Calibri"/>
      <family val="2"/>
      <scheme val="minor"/>
    </font>
    <font>
      <sz val="8"/>
      <color rgb="FF000000"/>
      <name val="Book Antiqua"/>
      <family val="1"/>
    </font>
    <font>
      <b/>
      <sz val="8"/>
      <color indexed="8"/>
      <name val="Verdana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Book Antiqua"/>
      <family val="1"/>
    </font>
    <font>
      <b/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6" fillId="5" borderId="1" xfId="0" applyFont="1" applyFill="1" applyBorder="1"/>
    <xf numFmtId="0" fontId="0" fillId="5" borderId="1" xfId="0" applyFill="1" applyBorder="1"/>
    <xf numFmtId="3" fontId="0" fillId="0" borderId="0" xfId="0" applyNumberFormat="1"/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/>
    </xf>
    <xf numFmtId="0" fontId="10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3" fontId="11" fillId="2" borderId="1" xfId="0" applyNumberFormat="1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right" vertical="top"/>
    </xf>
    <xf numFmtId="3" fontId="9" fillId="2" borderId="1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/>
    </xf>
    <xf numFmtId="0" fontId="19" fillId="6" borderId="1" xfId="0" applyFont="1" applyFill="1" applyBorder="1" applyAlignment="1">
      <alignment vertical="top" wrapText="1"/>
    </xf>
    <xf numFmtId="3" fontId="19" fillId="6" borderId="1" xfId="0" applyNumberFormat="1" applyFont="1" applyFill="1" applyBorder="1" applyAlignment="1">
      <alignment horizontal="right" vertical="top" wrapText="1"/>
    </xf>
    <xf numFmtId="0" fontId="20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/>
    </xf>
    <xf numFmtId="0" fontId="17" fillId="6" borderId="1" xfId="0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17" fillId="6" borderId="1" xfId="0" applyFont="1" applyFill="1" applyBorder="1" applyAlignment="1">
      <alignment vertical="top" wrapText="1"/>
    </xf>
    <xf numFmtId="3" fontId="17" fillId="6" borderId="1" xfId="0" applyNumberFormat="1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/>
    </xf>
    <xf numFmtId="0" fontId="10" fillId="7" borderId="0" xfId="0" applyFont="1" applyFill="1" applyAlignment="1">
      <alignment vertical="center"/>
    </xf>
    <xf numFmtId="0" fontId="10" fillId="7" borderId="1" xfId="0" applyFont="1" applyFill="1" applyBorder="1" applyAlignment="1">
      <alignment vertical="center"/>
    </xf>
    <xf numFmtId="0" fontId="14" fillId="7" borderId="1" xfId="1" applyFont="1" applyFill="1" applyBorder="1" applyAlignment="1">
      <alignment vertical="center"/>
    </xf>
    <xf numFmtId="0" fontId="15" fillId="7" borderId="2" xfId="1" applyFont="1" applyFill="1" applyBorder="1" applyAlignment="1">
      <alignment vertical="center" wrapText="1"/>
    </xf>
    <xf numFmtId="3" fontId="12" fillId="7" borderId="1" xfId="0" applyNumberFormat="1" applyFont="1" applyFill="1" applyBorder="1" applyAlignment="1">
      <alignment vertical="center"/>
    </xf>
    <xf numFmtId="3" fontId="12" fillId="7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23" fillId="2" borderId="0" xfId="0" applyFont="1" applyFill="1" applyAlignment="1">
      <alignment vertical="top" wrapText="1"/>
    </xf>
    <xf numFmtId="0" fontId="0" fillId="2" borderId="0" xfId="0" applyFill="1"/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14" fillId="2" borderId="0" xfId="1" applyFont="1" applyFill="1" applyAlignment="1">
      <alignment vertical="center"/>
    </xf>
    <xf numFmtId="0" fontId="17" fillId="2" borderId="0" xfId="0" applyFont="1" applyFill="1" applyAlignment="1">
      <alignment vertical="top" wrapText="1"/>
    </xf>
    <xf numFmtId="0" fontId="11" fillId="7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0" fontId="0" fillId="7" borderId="1" xfId="0" applyFill="1" applyBorder="1"/>
    <xf numFmtId="0" fontId="0" fillId="6" borderId="1" xfId="0" applyFill="1" applyBorder="1"/>
    <xf numFmtId="0" fontId="8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/>
    <xf numFmtId="0" fontId="3" fillId="0" borderId="1" xfId="0" applyFont="1" applyBorder="1"/>
    <xf numFmtId="0" fontId="6" fillId="2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7" fillId="6" borderId="3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27" workbookViewId="0">
      <selection activeCell="M19" sqref="M19"/>
    </sheetView>
  </sheetViews>
  <sheetFormatPr defaultRowHeight="15" x14ac:dyDescent="0.25"/>
  <cols>
    <col min="1" max="1" width="8.5703125" customWidth="1"/>
    <col min="2" max="2" width="21.42578125" customWidth="1"/>
    <col min="3" max="3" width="9.85546875" customWidth="1"/>
    <col min="4" max="4" width="7.140625" customWidth="1"/>
    <col min="5" max="5" width="14" customWidth="1"/>
    <col min="6" max="6" width="31.140625" customWidth="1"/>
    <col min="7" max="7" width="14" customWidth="1"/>
    <col min="8" max="8" width="12" customWidth="1"/>
    <col min="9" max="9" width="7.28515625" customWidth="1"/>
    <col min="10" max="10" width="19" customWidth="1"/>
    <col min="11" max="11" width="31.28515625" customWidth="1"/>
  </cols>
  <sheetData>
    <row r="1" spans="1:19" x14ac:dyDescent="0.25">
      <c r="A1" s="97" t="s">
        <v>93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9" x14ac:dyDescent="0.25">
      <c r="A2" s="109" t="s">
        <v>92</v>
      </c>
      <c r="B2" s="110"/>
      <c r="C2" s="110"/>
      <c r="D2" s="110"/>
      <c r="E2" s="110"/>
      <c r="F2" s="110"/>
      <c r="G2" s="48" t="s">
        <v>88</v>
      </c>
      <c r="H2" s="111" t="s">
        <v>81</v>
      </c>
      <c r="I2" s="112"/>
      <c r="J2" s="112"/>
      <c r="K2" s="113"/>
    </row>
    <row r="3" spans="1:19" ht="32.25" customHeight="1" x14ac:dyDescent="0.3">
      <c r="A3" s="50"/>
      <c r="B3" s="51" t="s">
        <v>0</v>
      </c>
      <c r="C3" s="52" t="s">
        <v>1</v>
      </c>
      <c r="D3" s="52" t="s">
        <v>2</v>
      </c>
      <c r="E3" s="51" t="s">
        <v>3</v>
      </c>
      <c r="F3" s="51" t="s">
        <v>4</v>
      </c>
      <c r="G3" s="53" t="s">
        <v>82</v>
      </c>
      <c r="H3" s="49" t="s">
        <v>2</v>
      </c>
      <c r="I3" s="49" t="s">
        <v>1</v>
      </c>
      <c r="J3" s="49" t="s">
        <v>69</v>
      </c>
      <c r="K3" s="49" t="s">
        <v>83</v>
      </c>
    </row>
    <row r="4" spans="1:19" ht="28.5" customHeight="1" x14ac:dyDescent="0.25">
      <c r="A4" s="1" t="s">
        <v>5</v>
      </c>
      <c r="B4" s="2" t="s">
        <v>6</v>
      </c>
      <c r="C4" s="3"/>
      <c r="D4" s="3"/>
      <c r="E4" s="4">
        <f>E5+E6+E7+E8+E9</f>
        <v>492000</v>
      </c>
      <c r="F4" s="5"/>
      <c r="G4" s="4">
        <f>G5+G6++G7+G8+G9</f>
        <v>474000</v>
      </c>
      <c r="H4" s="6"/>
      <c r="I4" s="6"/>
      <c r="J4" s="7">
        <f>SUM(J5:J9)</f>
        <v>390000</v>
      </c>
      <c r="K4" s="8"/>
    </row>
    <row r="5" spans="1:19" ht="17.25" customHeight="1" x14ac:dyDescent="0.25">
      <c r="A5" s="10" t="s">
        <v>7</v>
      </c>
      <c r="B5" s="11" t="s">
        <v>8</v>
      </c>
      <c r="C5" s="12">
        <v>12</v>
      </c>
      <c r="D5" s="12">
        <v>15000</v>
      </c>
      <c r="E5" s="13">
        <f>C5*D5</f>
        <v>180000</v>
      </c>
      <c r="F5" s="14" t="s">
        <v>9</v>
      </c>
      <c r="G5" s="15">
        <v>180000</v>
      </c>
      <c r="H5" s="16">
        <v>15000</v>
      </c>
      <c r="I5" s="16">
        <v>12</v>
      </c>
      <c r="J5" s="16">
        <f>H5*I5</f>
        <v>180000</v>
      </c>
      <c r="K5" s="16"/>
    </row>
    <row r="6" spans="1:19" ht="21.75" customHeight="1" x14ac:dyDescent="0.25">
      <c r="A6" s="10" t="s">
        <v>10</v>
      </c>
      <c r="B6" s="11" t="s">
        <v>11</v>
      </c>
      <c r="C6" s="12">
        <v>12</v>
      </c>
      <c r="D6" s="12">
        <v>11000</v>
      </c>
      <c r="E6" s="13">
        <f>C6*D6</f>
        <v>132000</v>
      </c>
      <c r="F6" s="12" t="s">
        <v>12</v>
      </c>
      <c r="G6" s="15">
        <v>132000</v>
      </c>
      <c r="H6" s="16">
        <v>11000</v>
      </c>
      <c r="I6" s="16">
        <v>12</v>
      </c>
      <c r="J6" s="16">
        <f>H6*I6</f>
        <v>132000</v>
      </c>
      <c r="K6" s="16"/>
    </row>
    <row r="7" spans="1:19" ht="25.5" customHeight="1" x14ac:dyDescent="0.25">
      <c r="A7" s="10" t="s">
        <v>13</v>
      </c>
      <c r="B7" s="11" t="s">
        <v>14</v>
      </c>
      <c r="C7" s="12">
        <v>12</v>
      </c>
      <c r="D7" s="12">
        <v>6500</v>
      </c>
      <c r="E7" s="13">
        <f>C7*D7</f>
        <v>78000</v>
      </c>
      <c r="F7" s="11" t="s">
        <v>15</v>
      </c>
      <c r="G7" s="15">
        <v>72000</v>
      </c>
      <c r="H7" s="16">
        <v>6500</v>
      </c>
      <c r="I7" s="16">
        <v>12</v>
      </c>
      <c r="J7" s="16">
        <f>H7*I7</f>
        <v>78000</v>
      </c>
      <c r="K7" s="16"/>
    </row>
    <row r="8" spans="1:19" ht="33.75" customHeight="1" x14ac:dyDescent="0.25">
      <c r="A8" s="10" t="s">
        <v>16</v>
      </c>
      <c r="B8" s="11" t="s">
        <v>17</v>
      </c>
      <c r="C8" s="12"/>
      <c r="D8" s="12"/>
      <c r="E8" s="13">
        <v>0</v>
      </c>
      <c r="F8" s="11" t="s">
        <v>18</v>
      </c>
      <c r="G8" s="17">
        <v>0</v>
      </c>
      <c r="H8" s="16">
        <f t="shared" ref="H8" si="0">G8*1</f>
        <v>0</v>
      </c>
      <c r="I8" s="16">
        <v>0</v>
      </c>
      <c r="J8" s="16"/>
      <c r="K8" s="16"/>
    </row>
    <row r="9" spans="1:19" ht="25.5" customHeight="1" x14ac:dyDescent="0.25">
      <c r="A9" s="10" t="s">
        <v>19</v>
      </c>
      <c r="B9" s="11" t="s">
        <v>20</v>
      </c>
      <c r="C9" s="12">
        <v>12</v>
      </c>
      <c r="D9" s="12">
        <v>8500</v>
      </c>
      <c r="E9" s="13">
        <f>C9*D9</f>
        <v>102000</v>
      </c>
      <c r="F9" s="11"/>
      <c r="G9" s="15">
        <v>90000</v>
      </c>
      <c r="H9" s="16">
        <v>0</v>
      </c>
      <c r="I9" s="16">
        <v>12</v>
      </c>
      <c r="J9" s="16">
        <f>H9*I9</f>
        <v>0</v>
      </c>
      <c r="K9" s="16"/>
      <c r="S9" s="9"/>
    </row>
    <row r="10" spans="1:19" ht="27" customHeight="1" x14ac:dyDescent="0.25">
      <c r="A10" s="19" t="s">
        <v>21</v>
      </c>
      <c r="B10" s="20" t="s">
        <v>22</v>
      </c>
      <c r="C10" s="21"/>
      <c r="D10" s="21"/>
      <c r="E10" s="21">
        <f>E11+E13</f>
        <v>380000</v>
      </c>
      <c r="F10" s="22"/>
      <c r="G10" s="21">
        <f>SUM(G11:G13)</f>
        <v>252000</v>
      </c>
      <c r="H10" s="23"/>
      <c r="I10" s="23"/>
      <c r="J10" s="24">
        <f>SUM(J11:J13)</f>
        <v>0</v>
      </c>
      <c r="K10" s="23" t="s">
        <v>98</v>
      </c>
    </row>
    <row r="11" spans="1:19" ht="24" customHeight="1" x14ac:dyDescent="0.25">
      <c r="A11" s="10" t="s">
        <v>23</v>
      </c>
      <c r="B11" s="11" t="s">
        <v>24</v>
      </c>
      <c r="C11" s="12">
        <v>12</v>
      </c>
      <c r="D11" s="12">
        <v>15000</v>
      </c>
      <c r="E11" s="13">
        <f>C11*D11</f>
        <v>180000</v>
      </c>
      <c r="F11" s="11"/>
      <c r="G11" s="15">
        <v>72000</v>
      </c>
      <c r="H11" s="16">
        <v>0</v>
      </c>
      <c r="I11" s="16">
        <v>0</v>
      </c>
      <c r="J11" s="16">
        <v>0</v>
      </c>
      <c r="K11" s="25"/>
      <c r="S11" s="9"/>
    </row>
    <row r="12" spans="1:19" ht="22.5" customHeight="1" x14ac:dyDescent="0.25">
      <c r="A12" s="10" t="s">
        <v>25</v>
      </c>
      <c r="B12" s="11" t="s">
        <v>76</v>
      </c>
      <c r="C12" s="12"/>
      <c r="D12" s="12"/>
      <c r="E12" s="13"/>
      <c r="F12" s="11"/>
      <c r="G12" s="15"/>
      <c r="H12" s="16">
        <v>0</v>
      </c>
      <c r="I12" s="16">
        <v>0</v>
      </c>
      <c r="J12" s="16">
        <v>0</v>
      </c>
      <c r="K12" s="16"/>
      <c r="S12" s="9"/>
    </row>
    <row r="13" spans="1:19" ht="39.75" customHeight="1" x14ac:dyDescent="0.25">
      <c r="A13" s="10" t="s">
        <v>77</v>
      </c>
      <c r="B13" s="11" t="s">
        <v>26</v>
      </c>
      <c r="C13" s="12">
        <v>50</v>
      </c>
      <c r="D13" s="12">
        <v>4000</v>
      </c>
      <c r="E13" s="13">
        <f>C13*D13</f>
        <v>200000</v>
      </c>
      <c r="F13" s="11" t="s">
        <v>27</v>
      </c>
      <c r="G13" s="17">
        <v>180000</v>
      </c>
      <c r="H13" s="16">
        <v>0</v>
      </c>
      <c r="I13" s="16">
        <v>0</v>
      </c>
      <c r="J13" s="16">
        <v>0</v>
      </c>
      <c r="K13" s="16"/>
      <c r="M13" s="9"/>
    </row>
    <row r="14" spans="1:19" ht="27.75" customHeight="1" x14ac:dyDescent="0.25">
      <c r="A14" s="19" t="s">
        <v>28</v>
      </c>
      <c r="B14" s="20" t="s">
        <v>90</v>
      </c>
      <c r="C14" s="21"/>
      <c r="D14" s="21"/>
      <c r="E14" s="21">
        <f>SUM(E15:E25)</f>
        <v>510000</v>
      </c>
      <c r="F14" s="22"/>
      <c r="G14" s="21">
        <f>SUM(G15:G25)</f>
        <v>431750</v>
      </c>
      <c r="H14" s="23"/>
      <c r="I14" s="23"/>
      <c r="J14" s="24">
        <f>SUM(J15:J25)</f>
        <v>398000</v>
      </c>
      <c r="K14" s="23"/>
    </row>
    <row r="15" spans="1:19" ht="54" customHeight="1" x14ac:dyDescent="0.25">
      <c r="A15" s="10" t="s">
        <v>29</v>
      </c>
      <c r="B15" s="11" t="s">
        <v>30</v>
      </c>
      <c r="C15" s="27"/>
      <c r="D15" s="27"/>
      <c r="E15" s="28">
        <v>120000</v>
      </c>
      <c r="F15" s="11" t="s">
        <v>31</v>
      </c>
      <c r="G15" s="15">
        <v>99850</v>
      </c>
      <c r="H15" s="16">
        <v>50000</v>
      </c>
      <c r="I15" s="16"/>
      <c r="J15" s="16">
        <v>50000</v>
      </c>
      <c r="K15" s="25"/>
    </row>
    <row r="16" spans="1:19" x14ac:dyDescent="0.25">
      <c r="A16" s="10" t="s">
        <v>32</v>
      </c>
      <c r="B16" s="11" t="s">
        <v>79</v>
      </c>
      <c r="C16" s="27"/>
      <c r="D16" s="27"/>
      <c r="E16" s="28"/>
      <c r="F16" s="11"/>
      <c r="G16" s="15"/>
      <c r="H16" s="16"/>
      <c r="I16" s="16"/>
      <c r="J16" s="16">
        <v>0</v>
      </c>
      <c r="K16" s="25"/>
    </row>
    <row r="17" spans="1:11" ht="30.75" customHeight="1" x14ac:dyDescent="0.25">
      <c r="A17" s="10" t="s">
        <v>35</v>
      </c>
      <c r="B17" s="11" t="s">
        <v>33</v>
      </c>
      <c r="C17" s="18"/>
      <c r="D17" s="18"/>
      <c r="E17" s="13">
        <v>0</v>
      </c>
      <c r="F17" s="11" t="s">
        <v>34</v>
      </c>
      <c r="G17" s="17"/>
      <c r="H17" s="16"/>
      <c r="I17" s="16"/>
      <c r="J17" s="16">
        <v>0</v>
      </c>
      <c r="K17" s="16"/>
    </row>
    <row r="18" spans="1:11" ht="24.75" customHeight="1" x14ac:dyDescent="0.25">
      <c r="A18" s="10" t="s">
        <v>38</v>
      </c>
      <c r="B18" s="11" t="s">
        <v>36</v>
      </c>
      <c r="C18" s="12">
        <v>2</v>
      </c>
      <c r="D18" s="12">
        <v>30000</v>
      </c>
      <c r="E18" s="13">
        <f>C18*D18</f>
        <v>60000</v>
      </c>
      <c r="F18" s="11" t="s">
        <v>37</v>
      </c>
      <c r="G18" s="17">
        <v>44500</v>
      </c>
      <c r="H18" s="16">
        <v>0</v>
      </c>
      <c r="I18" s="16"/>
      <c r="J18" s="16">
        <v>0</v>
      </c>
      <c r="K18" s="16"/>
    </row>
    <row r="19" spans="1:11" ht="39.75" customHeight="1" x14ac:dyDescent="0.25">
      <c r="A19" s="10" t="s">
        <v>41</v>
      </c>
      <c r="B19" s="11" t="s">
        <v>39</v>
      </c>
      <c r="C19" s="18"/>
      <c r="D19" s="18"/>
      <c r="E19" s="13">
        <v>0</v>
      </c>
      <c r="F19" s="11" t="s">
        <v>40</v>
      </c>
      <c r="G19" s="17"/>
      <c r="H19" s="16"/>
      <c r="I19" s="16"/>
      <c r="J19" s="16">
        <v>0</v>
      </c>
      <c r="K19" s="16"/>
    </row>
    <row r="20" spans="1:11" ht="28.5" customHeight="1" x14ac:dyDescent="0.25">
      <c r="A20" s="10" t="s">
        <v>70</v>
      </c>
      <c r="B20" s="11" t="s">
        <v>42</v>
      </c>
      <c r="C20" s="12">
        <v>12</v>
      </c>
      <c r="D20" s="12">
        <v>16000</v>
      </c>
      <c r="E20" s="13">
        <f>C20*D20</f>
        <v>192000</v>
      </c>
      <c r="F20" s="11" t="s">
        <v>43</v>
      </c>
      <c r="G20" s="17">
        <v>182500</v>
      </c>
      <c r="H20" s="16">
        <v>16000</v>
      </c>
      <c r="I20" s="16">
        <v>12</v>
      </c>
      <c r="J20" s="16">
        <f>H20*I20</f>
        <v>192000</v>
      </c>
      <c r="K20" s="16"/>
    </row>
    <row r="21" spans="1:11" ht="24" customHeight="1" x14ac:dyDescent="0.25">
      <c r="A21" s="29" t="s">
        <v>71</v>
      </c>
      <c r="B21" s="11" t="s">
        <v>44</v>
      </c>
      <c r="C21" s="12">
        <v>12</v>
      </c>
      <c r="D21" s="12">
        <v>7500</v>
      </c>
      <c r="E21" s="13">
        <f>C21*D21</f>
        <v>90000</v>
      </c>
      <c r="F21" s="11" t="s">
        <v>45</v>
      </c>
      <c r="G21" s="15">
        <v>86900</v>
      </c>
      <c r="H21" s="16">
        <v>8000</v>
      </c>
      <c r="I21" s="16">
        <v>12</v>
      </c>
      <c r="J21" s="16">
        <f>H21*I21</f>
        <v>96000</v>
      </c>
      <c r="K21" s="16"/>
    </row>
    <row r="22" spans="1:11" ht="24.75" customHeight="1" x14ac:dyDescent="0.25">
      <c r="A22" s="10" t="s">
        <v>72</v>
      </c>
      <c r="B22" s="11" t="s">
        <v>78</v>
      </c>
      <c r="C22" s="18"/>
      <c r="D22" s="18"/>
      <c r="E22" s="13">
        <v>30000</v>
      </c>
      <c r="F22" s="11" t="s">
        <v>46</v>
      </c>
      <c r="G22" s="17"/>
      <c r="H22" s="16">
        <v>3000</v>
      </c>
      <c r="I22" s="16">
        <v>12</v>
      </c>
      <c r="J22" s="16">
        <f>H22*I22</f>
        <v>36000</v>
      </c>
      <c r="K22" s="16"/>
    </row>
    <row r="23" spans="1:11" ht="30" customHeight="1" x14ac:dyDescent="0.25">
      <c r="A23" s="10" t="s">
        <v>73</v>
      </c>
      <c r="B23" s="11" t="s">
        <v>47</v>
      </c>
      <c r="C23" s="18"/>
      <c r="D23" s="18"/>
      <c r="E23" s="13">
        <v>0</v>
      </c>
      <c r="F23" s="11" t="s">
        <v>48</v>
      </c>
      <c r="G23" s="17"/>
      <c r="H23" s="16">
        <v>0</v>
      </c>
      <c r="I23" s="16"/>
      <c r="J23" s="16">
        <v>0</v>
      </c>
      <c r="K23" s="16"/>
    </row>
    <row r="24" spans="1:11" ht="18" customHeight="1" x14ac:dyDescent="0.25">
      <c r="A24" s="10" t="s">
        <v>74</v>
      </c>
      <c r="B24" s="11" t="s">
        <v>49</v>
      </c>
      <c r="C24" s="18"/>
      <c r="D24" s="18"/>
      <c r="E24" s="13">
        <v>0</v>
      </c>
      <c r="F24" s="11" t="s">
        <v>50</v>
      </c>
      <c r="G24" s="17"/>
      <c r="H24" s="16">
        <v>0</v>
      </c>
      <c r="I24" s="16"/>
      <c r="J24" s="16">
        <v>0</v>
      </c>
      <c r="K24" s="16"/>
    </row>
    <row r="25" spans="1:11" ht="24" customHeight="1" x14ac:dyDescent="0.25">
      <c r="A25" s="10" t="s">
        <v>80</v>
      </c>
      <c r="B25" s="11" t="s">
        <v>51</v>
      </c>
      <c r="C25" s="17">
        <v>12</v>
      </c>
      <c r="D25" s="12">
        <v>1500</v>
      </c>
      <c r="E25" s="13">
        <f>C25*D25</f>
        <v>18000</v>
      </c>
      <c r="F25" s="11" t="s">
        <v>52</v>
      </c>
      <c r="G25" s="15">
        <v>18000</v>
      </c>
      <c r="H25" s="16">
        <v>2000</v>
      </c>
      <c r="I25" s="16">
        <v>12</v>
      </c>
      <c r="J25" s="16">
        <f>H25*I25</f>
        <v>24000</v>
      </c>
      <c r="K25" s="16"/>
    </row>
    <row r="26" spans="1:11" ht="41.25" customHeight="1" x14ac:dyDescent="0.25">
      <c r="A26" s="10"/>
      <c r="B26" s="30" t="s">
        <v>53</v>
      </c>
      <c r="C26" s="17"/>
      <c r="D26" s="12"/>
      <c r="E26" s="30">
        <v>1382000</v>
      </c>
      <c r="F26" s="11"/>
      <c r="G26" s="31">
        <v>1157750</v>
      </c>
      <c r="H26" s="16"/>
      <c r="I26" s="16"/>
      <c r="J26" s="32">
        <f>J4+J10+J14</f>
        <v>788000</v>
      </c>
      <c r="K26" s="16"/>
    </row>
    <row r="27" spans="1:11" ht="15" customHeight="1" x14ac:dyDescent="0.25">
      <c r="A27" s="19" t="s">
        <v>54</v>
      </c>
      <c r="B27" s="20" t="s">
        <v>55</v>
      </c>
      <c r="C27" s="21"/>
      <c r="D27" s="21"/>
      <c r="E27" s="21">
        <f>SUM(E28:E30)</f>
        <v>107920</v>
      </c>
      <c r="F27" s="22"/>
      <c r="G27" s="21">
        <v>107300</v>
      </c>
      <c r="H27" s="23"/>
      <c r="I27" s="23"/>
      <c r="J27" s="24">
        <f>SUM(J28:J31)</f>
        <v>97280</v>
      </c>
      <c r="K27" s="23"/>
    </row>
    <row r="28" spans="1:11" ht="52.5" customHeight="1" x14ac:dyDescent="0.25">
      <c r="A28" s="10" t="s">
        <v>56</v>
      </c>
      <c r="B28" s="11" t="s">
        <v>57</v>
      </c>
      <c r="C28" s="33"/>
      <c r="D28" s="33"/>
      <c r="E28" s="13">
        <v>10000</v>
      </c>
      <c r="F28" s="11" t="s">
        <v>58</v>
      </c>
      <c r="G28" s="15">
        <v>9800</v>
      </c>
      <c r="H28" s="16">
        <v>15000</v>
      </c>
      <c r="I28" s="16"/>
      <c r="J28" s="16">
        <v>15000</v>
      </c>
      <c r="K28" s="16"/>
    </row>
    <row r="29" spans="1:11" ht="24" customHeight="1" x14ac:dyDescent="0.25">
      <c r="A29" s="10" t="s">
        <v>59</v>
      </c>
      <c r="B29" s="11" t="s">
        <v>60</v>
      </c>
      <c r="C29" s="33"/>
      <c r="D29" s="33"/>
      <c r="E29" s="13">
        <v>15000</v>
      </c>
      <c r="F29" s="11" t="s">
        <v>61</v>
      </c>
      <c r="G29" s="15">
        <v>14580</v>
      </c>
      <c r="H29" s="16">
        <v>15000</v>
      </c>
      <c r="I29" s="16"/>
      <c r="J29" s="16">
        <v>15000</v>
      </c>
      <c r="K29" s="16"/>
    </row>
    <row r="30" spans="1:11" ht="16.5" customHeight="1" x14ac:dyDescent="0.25">
      <c r="A30" s="10" t="s">
        <v>62</v>
      </c>
      <c r="B30" s="11" t="s">
        <v>63</v>
      </c>
      <c r="C30" s="27"/>
      <c r="D30" s="27"/>
      <c r="E30" s="28">
        <v>82920</v>
      </c>
      <c r="F30" s="11"/>
      <c r="G30" s="34">
        <v>82920</v>
      </c>
      <c r="H30" s="16"/>
      <c r="I30" s="16"/>
      <c r="J30" s="16">
        <f>J26*0.06</f>
        <v>47280</v>
      </c>
      <c r="K30" s="16"/>
    </row>
    <row r="31" spans="1:11" x14ac:dyDescent="0.25">
      <c r="A31" s="10" t="s">
        <v>75</v>
      </c>
      <c r="B31" s="11" t="s">
        <v>64</v>
      </c>
      <c r="C31" s="11"/>
      <c r="D31" s="11"/>
      <c r="E31" s="11"/>
      <c r="F31" s="11"/>
      <c r="G31" s="15"/>
      <c r="H31" s="16">
        <v>20000</v>
      </c>
      <c r="I31" s="16"/>
      <c r="J31" s="16">
        <v>20000</v>
      </c>
      <c r="K31" s="16"/>
    </row>
    <row r="32" spans="1:11" ht="42.75" customHeight="1" x14ac:dyDescent="0.25">
      <c r="A32" s="54"/>
      <c r="B32" s="55" t="s">
        <v>96</v>
      </c>
      <c r="C32" s="56"/>
      <c r="D32" s="56"/>
      <c r="E32" s="56">
        <f>E4+E10+E14+E27</f>
        <v>1489920</v>
      </c>
      <c r="F32" s="57"/>
      <c r="G32" s="56">
        <f>G4+G10+G14+G27</f>
        <v>1265050</v>
      </c>
      <c r="H32" s="39"/>
      <c r="I32" s="39"/>
      <c r="J32" s="58">
        <f>J4+J10+J14+J27</f>
        <v>885280</v>
      </c>
      <c r="K32" s="39"/>
    </row>
    <row r="33" spans="1:11" ht="15.75" customHeight="1" x14ac:dyDescent="0.25">
      <c r="A33" s="106" t="s">
        <v>65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8"/>
    </row>
    <row r="34" spans="1:11" x14ac:dyDescent="0.25">
      <c r="A34" s="35"/>
      <c r="B34" s="11"/>
      <c r="C34" s="11"/>
      <c r="D34" s="11"/>
      <c r="E34" s="11"/>
      <c r="F34" s="11"/>
      <c r="G34" s="26"/>
      <c r="H34" s="16"/>
      <c r="I34" s="16"/>
      <c r="J34" s="16"/>
      <c r="K34" s="16"/>
    </row>
    <row r="35" spans="1:11" ht="20.25" customHeight="1" x14ac:dyDescent="0.25">
      <c r="A35" s="10"/>
      <c r="B35" s="10" t="s">
        <v>0</v>
      </c>
      <c r="C35" s="10"/>
      <c r="D35" s="10"/>
      <c r="E35" s="10" t="s">
        <v>3</v>
      </c>
      <c r="F35" s="11"/>
      <c r="G35" s="26"/>
      <c r="H35" s="16" t="s">
        <v>85</v>
      </c>
      <c r="I35" s="16" t="s">
        <v>2</v>
      </c>
      <c r="J35" s="32" t="s">
        <v>84</v>
      </c>
      <c r="K35" s="16"/>
    </row>
    <row r="36" spans="1:11" ht="20.25" customHeight="1" x14ac:dyDescent="0.25">
      <c r="A36" s="36">
        <v>8</v>
      </c>
      <c r="B36" s="30" t="s">
        <v>66</v>
      </c>
      <c r="C36" s="31"/>
      <c r="D36" s="31"/>
      <c r="E36" s="31"/>
      <c r="F36" s="11"/>
      <c r="G36" s="26"/>
      <c r="H36" s="16"/>
      <c r="I36" s="16"/>
      <c r="J36" s="16"/>
      <c r="K36" s="16"/>
    </row>
    <row r="37" spans="1:11" ht="30" customHeight="1" x14ac:dyDescent="0.25">
      <c r="A37" s="36">
        <v>1</v>
      </c>
      <c r="B37" s="37" t="s">
        <v>67</v>
      </c>
      <c r="C37" s="37">
        <v>100</v>
      </c>
      <c r="D37" s="37">
        <v>1000</v>
      </c>
      <c r="E37" s="13">
        <f>C37*D37</f>
        <v>100000</v>
      </c>
      <c r="F37" s="11"/>
      <c r="G37" s="26">
        <v>72650</v>
      </c>
      <c r="H37" s="16">
        <v>100</v>
      </c>
      <c r="I37" s="16">
        <v>1200</v>
      </c>
      <c r="J37" s="16">
        <f>H37*I37</f>
        <v>120000</v>
      </c>
      <c r="K37" s="16"/>
    </row>
    <row r="38" spans="1:11" ht="26.25" customHeight="1" x14ac:dyDescent="0.25">
      <c r="A38" s="36">
        <v>2</v>
      </c>
      <c r="B38" s="37" t="s">
        <v>68</v>
      </c>
      <c r="C38" s="37">
        <v>100</v>
      </c>
      <c r="D38" s="37">
        <v>500</v>
      </c>
      <c r="E38" s="13">
        <f>C38*D38</f>
        <v>50000</v>
      </c>
      <c r="F38" s="11"/>
      <c r="G38" s="26"/>
      <c r="H38" s="16">
        <v>0</v>
      </c>
      <c r="I38" s="16">
        <v>0</v>
      </c>
      <c r="J38" s="16">
        <f>H38*I38</f>
        <v>0</v>
      </c>
      <c r="K38" s="16"/>
    </row>
    <row r="39" spans="1:11" ht="41.25" customHeight="1" x14ac:dyDescent="0.25">
      <c r="A39" s="38"/>
      <c r="B39" s="20" t="s">
        <v>95</v>
      </c>
      <c r="C39" s="21"/>
      <c r="D39" s="21"/>
      <c r="E39" s="21">
        <v>150000</v>
      </c>
      <c r="F39" s="22"/>
      <c r="G39" s="21">
        <v>72650</v>
      </c>
      <c r="H39" s="23"/>
      <c r="I39" s="23"/>
      <c r="J39" s="24">
        <f>J37+J38</f>
        <v>120000</v>
      </c>
      <c r="K39" s="23"/>
    </row>
    <row r="40" spans="1:11" ht="8.25" customHeight="1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5"/>
    </row>
    <row r="41" spans="1:11" ht="48" customHeight="1" x14ac:dyDescent="0.25">
      <c r="A41" s="40"/>
      <c r="B41" s="40" t="s">
        <v>94</v>
      </c>
      <c r="C41" s="41"/>
      <c r="D41" s="41"/>
      <c r="E41" s="41">
        <f>E32-E39</f>
        <v>1339920</v>
      </c>
      <c r="F41" s="42"/>
      <c r="G41" s="41">
        <f>G32-G39</f>
        <v>1192400</v>
      </c>
      <c r="H41" s="43"/>
      <c r="I41" s="43"/>
      <c r="J41" s="44">
        <f>J32-J39</f>
        <v>765280</v>
      </c>
      <c r="K41" s="43"/>
    </row>
    <row r="42" spans="1:11" ht="22.5" customHeight="1" x14ac:dyDescent="0.25">
      <c r="A42" s="59"/>
      <c r="B42" s="61" t="s">
        <v>87</v>
      </c>
      <c r="C42" s="60"/>
      <c r="D42" s="60"/>
      <c r="E42" s="63">
        <v>103453</v>
      </c>
      <c r="F42" s="62" t="s">
        <v>91</v>
      </c>
      <c r="G42" s="64">
        <f>E41-G41</f>
        <v>147520</v>
      </c>
      <c r="H42" s="60"/>
      <c r="I42" s="60"/>
      <c r="J42" s="63">
        <f>G42</f>
        <v>147520</v>
      </c>
      <c r="K42" s="60"/>
    </row>
    <row r="43" spans="1:11" ht="31.5" x14ac:dyDescent="0.25">
      <c r="A43" s="45"/>
      <c r="B43" s="46" t="s">
        <v>89</v>
      </c>
      <c r="C43" s="39"/>
      <c r="D43" s="39"/>
      <c r="E43" s="47">
        <f>E41-E42</f>
        <v>1236467</v>
      </c>
      <c r="F43" s="39"/>
      <c r="G43" s="100" t="s">
        <v>86</v>
      </c>
      <c r="H43" s="101"/>
      <c r="I43" s="102"/>
      <c r="J43" s="47">
        <f>J41-J42</f>
        <v>617760</v>
      </c>
      <c r="K43" s="39"/>
    </row>
    <row r="44" spans="1:11" ht="39" customHeight="1" x14ac:dyDescent="0.25">
      <c r="B44" s="96"/>
      <c r="C44" s="96"/>
      <c r="D44" s="96"/>
      <c r="E44" s="96"/>
      <c r="F44" s="96"/>
      <c r="G44" s="96"/>
      <c r="H44" s="96"/>
      <c r="I44" s="96"/>
      <c r="J44" s="96"/>
      <c r="K44" s="96"/>
    </row>
    <row r="45" spans="1:11" ht="39" customHeight="1" x14ac:dyDescent="0.25">
      <c r="A45" s="69"/>
      <c r="B45" s="70"/>
      <c r="C45" s="70"/>
      <c r="D45" s="71"/>
      <c r="E45" s="71"/>
      <c r="F45" s="71"/>
      <c r="G45" s="71"/>
      <c r="H45" s="65"/>
      <c r="I45" s="65"/>
      <c r="J45" s="65"/>
      <c r="K45" s="65"/>
    </row>
    <row r="46" spans="1:11" ht="44.25" customHeight="1" x14ac:dyDescent="0.25">
      <c r="A46" s="69"/>
      <c r="B46" s="72"/>
      <c r="C46" s="73"/>
      <c r="D46" s="74"/>
      <c r="E46" s="74"/>
      <c r="F46" s="75"/>
      <c r="G46" s="74"/>
      <c r="H46" s="66"/>
      <c r="I46" s="66"/>
      <c r="J46" s="67"/>
      <c r="K46" s="66"/>
    </row>
    <row r="47" spans="1:11" x14ac:dyDescent="0.25">
      <c r="A47" s="69"/>
      <c r="B47" s="73"/>
      <c r="C47" s="73"/>
      <c r="D47" s="74"/>
      <c r="E47" s="74"/>
      <c r="F47" s="74"/>
      <c r="G47" s="76"/>
      <c r="H47" s="66"/>
      <c r="I47" s="66"/>
      <c r="J47" s="66"/>
      <c r="K47" s="68"/>
    </row>
    <row r="48" spans="1:11" x14ac:dyDescent="0.25">
      <c r="A48" s="69"/>
      <c r="B48" s="73"/>
      <c r="C48" s="73"/>
      <c r="D48" s="74"/>
      <c r="E48" s="74"/>
      <c r="F48" s="74"/>
      <c r="G48" s="74"/>
      <c r="H48" s="66"/>
      <c r="I48" s="66"/>
      <c r="J48" s="66"/>
      <c r="K48" s="66"/>
    </row>
    <row r="49" spans="1:11" x14ac:dyDescent="0.25">
      <c r="A49" s="69"/>
      <c r="B49" s="73"/>
      <c r="C49" s="73"/>
      <c r="D49" s="74"/>
      <c r="E49" s="74"/>
      <c r="F49" s="74"/>
      <c r="G49" s="74"/>
      <c r="H49" s="66"/>
      <c r="I49" s="66"/>
      <c r="J49" s="66"/>
      <c r="K49" s="66"/>
    </row>
  </sheetData>
  <mergeCells count="7">
    <mergeCell ref="B44:K44"/>
    <mergeCell ref="A1:K1"/>
    <mergeCell ref="G43:I43"/>
    <mergeCell ref="A40:K40"/>
    <mergeCell ref="A33:K33"/>
    <mergeCell ref="A2:F2"/>
    <mergeCell ref="H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workbookViewId="0">
      <selection activeCell="L11" sqref="L11"/>
    </sheetView>
  </sheetViews>
  <sheetFormatPr defaultRowHeight="15" x14ac:dyDescent="0.25"/>
  <cols>
    <col min="2" max="2" width="19" customWidth="1"/>
    <col min="3" max="3" width="18.5703125" customWidth="1"/>
    <col min="4" max="4" width="18.42578125" customWidth="1"/>
    <col min="5" max="5" width="9.28515625" customWidth="1"/>
    <col min="6" max="6" width="18.28515625" customWidth="1"/>
    <col min="7" max="7" width="18.7109375" customWidth="1"/>
    <col min="11" max="11" width="20.28515625" customWidth="1"/>
    <col min="12" max="12" width="18" customWidth="1"/>
    <col min="13" max="13" width="45.85546875" customWidth="1"/>
  </cols>
  <sheetData>
    <row r="1" spans="1:13" x14ac:dyDescent="0.25">
      <c r="B1" s="114" t="s">
        <v>120</v>
      </c>
      <c r="C1" s="114"/>
      <c r="D1" s="114"/>
      <c r="E1" s="114"/>
      <c r="F1" s="114"/>
      <c r="G1" s="114"/>
    </row>
    <row r="2" spans="1:13" ht="15.75" x14ac:dyDescent="0.25">
      <c r="A2" s="77"/>
      <c r="B2" s="51" t="s">
        <v>0</v>
      </c>
      <c r="C2" s="51" t="s">
        <v>4</v>
      </c>
      <c r="D2" s="49" t="s">
        <v>2</v>
      </c>
      <c r="E2" s="49" t="s">
        <v>1</v>
      </c>
      <c r="F2" s="49" t="s">
        <v>69</v>
      </c>
      <c r="G2" s="49" t="s">
        <v>83</v>
      </c>
    </row>
    <row r="3" spans="1:13" ht="40.5" x14ac:dyDescent="0.25">
      <c r="A3" s="78" t="s">
        <v>5</v>
      </c>
      <c r="B3" s="20" t="s">
        <v>111</v>
      </c>
      <c r="C3" s="22"/>
      <c r="D3" s="23"/>
      <c r="E3" s="23"/>
      <c r="F3" s="24">
        <f>SUM(F4:F6)</f>
        <v>371000</v>
      </c>
      <c r="G3" s="23"/>
    </row>
    <row r="4" spans="1:13" ht="45" x14ac:dyDescent="0.25">
      <c r="A4" s="77" t="s">
        <v>7</v>
      </c>
      <c r="B4" s="11" t="s">
        <v>24</v>
      </c>
      <c r="C4" s="11" t="s">
        <v>105</v>
      </c>
      <c r="D4" s="28">
        <v>25000</v>
      </c>
      <c r="E4" s="28">
        <v>8</v>
      </c>
      <c r="F4" s="28">
        <f>D4*E4</f>
        <v>200000</v>
      </c>
      <c r="G4" s="12" t="s">
        <v>104</v>
      </c>
      <c r="J4" s="116" t="s">
        <v>97</v>
      </c>
      <c r="K4" s="116"/>
      <c r="L4" s="116"/>
      <c r="M4" s="116"/>
    </row>
    <row r="5" spans="1:13" ht="45" x14ac:dyDescent="0.25">
      <c r="A5" s="77" t="s">
        <v>10</v>
      </c>
      <c r="B5" s="11" t="s">
        <v>76</v>
      </c>
      <c r="C5" s="11"/>
      <c r="D5" s="28">
        <v>8000</v>
      </c>
      <c r="E5" s="28">
        <v>12</v>
      </c>
      <c r="F5" s="28">
        <f>D5*E5</f>
        <v>96000</v>
      </c>
      <c r="G5" s="14" t="s">
        <v>121</v>
      </c>
      <c r="J5" s="91"/>
      <c r="K5" s="91" t="s">
        <v>0</v>
      </c>
      <c r="L5" s="91" t="s">
        <v>108</v>
      </c>
      <c r="M5" s="91" t="s">
        <v>83</v>
      </c>
    </row>
    <row r="6" spans="1:13" ht="55.5" customHeight="1" x14ac:dyDescent="0.25">
      <c r="A6" s="77" t="s">
        <v>13</v>
      </c>
      <c r="B6" s="11" t="s">
        <v>26</v>
      </c>
      <c r="C6" s="11" t="s">
        <v>27</v>
      </c>
      <c r="D6" s="28">
        <v>25</v>
      </c>
      <c r="E6" s="28">
        <v>3000</v>
      </c>
      <c r="F6" s="28">
        <f>D6*E6</f>
        <v>75000</v>
      </c>
      <c r="G6" s="28"/>
      <c r="J6" s="92" t="s">
        <v>5</v>
      </c>
      <c r="K6" s="93" t="s">
        <v>112</v>
      </c>
      <c r="L6" s="89">
        <v>371000</v>
      </c>
      <c r="M6" s="90" t="s">
        <v>119</v>
      </c>
    </row>
    <row r="7" spans="1:13" ht="40.5" x14ac:dyDescent="0.25">
      <c r="A7" s="81" t="s">
        <v>21</v>
      </c>
      <c r="B7" s="82" t="s">
        <v>99</v>
      </c>
      <c r="C7" s="83"/>
      <c r="D7" s="83"/>
      <c r="E7" s="83"/>
      <c r="F7" s="83">
        <f>SUM(F8:F9)</f>
        <v>64000</v>
      </c>
      <c r="G7" s="83"/>
      <c r="J7" s="92" t="s">
        <v>21</v>
      </c>
      <c r="K7" s="94" t="s">
        <v>113</v>
      </c>
      <c r="L7" s="87">
        <v>64000</v>
      </c>
      <c r="M7" s="88" t="s">
        <v>118</v>
      </c>
    </row>
    <row r="8" spans="1:13" ht="45" x14ac:dyDescent="0.25">
      <c r="A8" s="10" t="s">
        <v>23</v>
      </c>
      <c r="B8" s="11" t="s">
        <v>36</v>
      </c>
      <c r="C8" s="77"/>
      <c r="D8" s="77">
        <v>40000</v>
      </c>
      <c r="E8" s="77"/>
      <c r="F8" s="77">
        <v>40000</v>
      </c>
      <c r="G8" s="86" t="s">
        <v>107</v>
      </c>
      <c r="J8" s="92" t="s">
        <v>28</v>
      </c>
      <c r="K8" s="94" t="s">
        <v>114</v>
      </c>
      <c r="L8" s="87">
        <v>26100</v>
      </c>
      <c r="M8" s="88"/>
    </row>
    <row r="9" spans="1:13" ht="25.5" x14ac:dyDescent="0.25">
      <c r="A9" s="10" t="s">
        <v>25</v>
      </c>
      <c r="B9" s="11" t="s">
        <v>44</v>
      </c>
      <c r="C9" s="77"/>
      <c r="D9" s="77">
        <v>3000</v>
      </c>
      <c r="E9" s="77">
        <v>8</v>
      </c>
      <c r="F9" s="77">
        <f>D9*E9</f>
        <v>24000</v>
      </c>
      <c r="G9" s="77"/>
      <c r="J9" s="92" t="s">
        <v>54</v>
      </c>
      <c r="K9" s="94" t="s">
        <v>115</v>
      </c>
      <c r="L9" s="95">
        <v>461100</v>
      </c>
      <c r="M9" s="88"/>
    </row>
    <row r="10" spans="1:13" ht="40.5" x14ac:dyDescent="0.25">
      <c r="A10" s="10"/>
      <c r="B10" s="30" t="s">
        <v>53</v>
      </c>
      <c r="C10" s="77"/>
      <c r="D10" s="77"/>
      <c r="E10" s="77"/>
      <c r="F10" s="77">
        <f>F3+F7</f>
        <v>435000</v>
      </c>
      <c r="G10" s="77"/>
      <c r="J10" s="92" t="s">
        <v>109</v>
      </c>
      <c r="K10" s="94" t="s">
        <v>116</v>
      </c>
      <c r="L10" s="87">
        <v>50000</v>
      </c>
      <c r="M10" s="88" t="s">
        <v>117</v>
      </c>
    </row>
    <row r="11" spans="1:13" ht="33" customHeight="1" x14ac:dyDescent="0.25">
      <c r="A11" s="81" t="s">
        <v>28</v>
      </c>
      <c r="B11" s="82" t="s">
        <v>100</v>
      </c>
      <c r="C11" s="83"/>
      <c r="D11" s="83"/>
      <c r="E11" s="83"/>
      <c r="F11" s="83">
        <f>SUM(F12:F14)</f>
        <v>26100</v>
      </c>
      <c r="G11" s="83"/>
      <c r="J11" s="115" t="s">
        <v>110</v>
      </c>
      <c r="K11" s="115"/>
      <c r="L11" s="87">
        <f>L9-L10</f>
        <v>411100</v>
      </c>
      <c r="M11" s="88"/>
    </row>
    <row r="12" spans="1:13" x14ac:dyDescent="0.25">
      <c r="A12" s="10" t="s">
        <v>29</v>
      </c>
      <c r="B12" s="11" t="s">
        <v>57</v>
      </c>
      <c r="C12" s="77"/>
      <c r="D12" s="77">
        <v>0</v>
      </c>
      <c r="E12" s="77">
        <v>0</v>
      </c>
      <c r="F12" s="77">
        <f>D12*E12</f>
        <v>0</v>
      </c>
      <c r="G12" s="77"/>
    </row>
    <row r="13" spans="1:13" x14ac:dyDescent="0.25">
      <c r="A13" s="10" t="s">
        <v>32</v>
      </c>
      <c r="B13" s="11" t="s">
        <v>60</v>
      </c>
      <c r="C13" s="77"/>
      <c r="D13" s="77">
        <v>0</v>
      </c>
      <c r="E13" s="77">
        <v>0</v>
      </c>
      <c r="F13" s="77">
        <f>D13*E13</f>
        <v>0</v>
      </c>
      <c r="G13" s="77"/>
      <c r="I13" s="69"/>
    </row>
    <row r="14" spans="1:13" x14ac:dyDescent="0.25">
      <c r="A14" s="10" t="s">
        <v>35</v>
      </c>
      <c r="B14" s="11" t="s">
        <v>63</v>
      </c>
      <c r="C14" s="77"/>
      <c r="D14" s="77"/>
      <c r="E14" s="77"/>
      <c r="F14" s="77">
        <f>F10*0.06</f>
        <v>26100</v>
      </c>
      <c r="G14" s="77"/>
    </row>
    <row r="15" spans="1:13" ht="27" x14ac:dyDescent="0.25">
      <c r="A15" s="85" t="s">
        <v>54</v>
      </c>
      <c r="B15" s="55" t="s">
        <v>101</v>
      </c>
      <c r="C15" s="84"/>
      <c r="D15" s="84"/>
      <c r="E15" s="84"/>
      <c r="F15" s="84">
        <f>F3+F7+F11</f>
        <v>461100</v>
      </c>
      <c r="G15" s="84"/>
    </row>
    <row r="16" spans="1:13" ht="22.5" customHeight="1" x14ac:dyDescent="0.25">
      <c r="A16" s="106" t="s">
        <v>102</v>
      </c>
      <c r="B16" s="107"/>
      <c r="C16" s="107"/>
      <c r="D16" s="107"/>
      <c r="E16" s="107"/>
      <c r="F16" s="107"/>
      <c r="G16" s="108"/>
    </row>
    <row r="17" spans="1:15" x14ac:dyDescent="0.25">
      <c r="A17" s="10"/>
      <c r="B17" s="30"/>
      <c r="C17" s="77"/>
      <c r="D17" s="77" t="s">
        <v>2</v>
      </c>
      <c r="E17" s="77" t="s">
        <v>106</v>
      </c>
      <c r="F17" s="77"/>
      <c r="G17" s="77"/>
      <c r="O17" s="30"/>
    </row>
    <row r="18" spans="1:15" ht="25.5" x14ac:dyDescent="0.25">
      <c r="A18" s="36">
        <v>1</v>
      </c>
      <c r="B18" s="37" t="s">
        <v>68</v>
      </c>
      <c r="C18" s="77"/>
      <c r="D18" s="77">
        <v>2000</v>
      </c>
      <c r="E18" s="77">
        <v>25</v>
      </c>
      <c r="F18" s="77">
        <f>D18*E18</f>
        <v>50000</v>
      </c>
      <c r="G18" s="77"/>
    </row>
    <row r="19" spans="1:15" x14ac:dyDescent="0.25">
      <c r="A19" s="36">
        <v>2</v>
      </c>
      <c r="B19" s="37"/>
      <c r="C19" s="77"/>
      <c r="D19" s="77"/>
      <c r="E19" s="77"/>
      <c r="F19" s="77"/>
      <c r="G19" s="77"/>
    </row>
    <row r="20" spans="1:15" x14ac:dyDescent="0.25">
      <c r="A20" s="81"/>
      <c r="B20" s="82" t="s">
        <v>103</v>
      </c>
      <c r="C20" s="83"/>
      <c r="D20" s="83"/>
      <c r="E20" s="83"/>
      <c r="F20" s="83">
        <v>50000</v>
      </c>
      <c r="G20" s="83"/>
    </row>
    <row r="21" spans="1:15" ht="47.25" x14ac:dyDescent="0.25">
      <c r="A21" s="54"/>
      <c r="B21" s="40" t="s">
        <v>94</v>
      </c>
      <c r="C21" s="84"/>
      <c r="D21" s="84"/>
      <c r="E21" s="84"/>
      <c r="F21" s="84">
        <f>F15-F18</f>
        <v>411100</v>
      </c>
      <c r="G21" s="84"/>
    </row>
    <row r="22" spans="1:15" x14ac:dyDescent="0.25">
      <c r="A22" s="69"/>
      <c r="B22" s="79"/>
      <c r="C22" s="69"/>
    </row>
    <row r="23" spans="1:15" ht="15.75" x14ac:dyDescent="0.25">
      <c r="A23" s="69"/>
      <c r="B23" s="80"/>
      <c r="C23" s="69"/>
    </row>
  </sheetData>
  <mergeCells count="4">
    <mergeCell ref="B1:G1"/>
    <mergeCell ref="A16:G16"/>
    <mergeCell ref="J11:K11"/>
    <mergeCell ref="J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MIT(RAIDIGHI)</vt:lpstr>
      <vt:lpstr>MEE(RAIDIGHI)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Padmanava Sen</cp:lastModifiedBy>
  <dcterms:created xsi:type="dcterms:W3CDTF">2023-06-16T18:30:23Z</dcterms:created>
  <dcterms:modified xsi:type="dcterms:W3CDTF">2023-07-17T20:44:58Z</dcterms:modified>
</cp:coreProperties>
</file>