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<sst xmlns="http://schemas.openxmlformats.org/spreadsheetml/2006/main" count="36" uniqueCount="36">
  <si>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Project: Asha for Education - Shikshanavahini, Bijapur Project</t>
  </si>
  <si>
    <t>Project Period : 1st April 2009 to 31st March 2010</t>
  </si>
  <si>
    <t>Budget Vs Actuals for the period from 1st April 2009 to 30th September 2009</t>
  </si>
  <si>
    <t>SL No</t>
  </si>
  <si>
    <t>Particular</t>
  </si>
  <si>
    <t>Budget for the period from 01/04/09 to 31/03/10</t>
  </si>
  <si>
    <t>Expenses from 01/04/09 to 30/09/09</t>
  </si>
  <si>
    <t>Budget Balance</t>
  </si>
  <si>
    <t>Salaries</t>
  </si>
  <si>
    <t>Program Manager</t>
  </si>
  <si>
    <t>Community Facilitator 1</t>
  </si>
  <si>
    <t>Facilitator 2</t>
  </si>
  <si>
    <t>Facilitator 3</t>
  </si>
  <si>
    <t>Facilitator 4</t>
  </si>
  <si>
    <t xml:space="preserve">Facilitator 5 </t>
  </si>
  <si>
    <t>Accountant</t>
  </si>
  <si>
    <t>Operational Cost ( Telephone, Internet &amp; Postage etc )</t>
  </si>
  <si>
    <t>Travel &amp; Transport Costs</t>
  </si>
  <si>
    <t>Rent</t>
  </si>
  <si>
    <t>Training</t>
  </si>
  <si>
    <t>SDMC Training</t>
  </si>
  <si>
    <t>Federation Meetings</t>
  </si>
  <si>
    <t>Teachers Motivation Meetings</t>
  </si>
  <si>
    <t>Staff Benefits</t>
  </si>
  <si>
    <t>5% Service Charges</t>
  </si>
  <si>
    <t>TOTAL</t>
  </si>
  <si>
    <t>Fund Details:</t>
  </si>
  <si>
    <t>Sr</t>
  </si>
  <si>
    <t>INSTALMENTS</t>
  </si>
  <si>
    <t>Amount</t>
  </si>
  <si>
    <t>Opening Balance</t>
  </si>
  <si>
    <t>First Installment Received</t>
  </si>
  <si>
    <t>Second Installment Received</t>
  </si>
  <si>
    <t xml:space="preserve">Total Grant </t>
  </si>
  <si>
    <t>Less Expenses</t>
  </si>
  <si>
    <t>Balance with SVYM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</si>
</sst>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0" borderId="2" xfId="15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164" fontId="2" fillId="0" borderId="2" xfId="15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2" xfId="15" applyNumberFormat="1" applyFont="1" applyBorder="1" applyAlignment="1">
      <alignment horizontal="right"/>
    </xf>
    <xf numFmtId="164" fontId="1" fillId="0" borderId="2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164" fontId="1" fillId="0" borderId="4" xfId="15" applyNumberFormat="1" applyFont="1" applyBorder="1" applyAlignment="1">
      <alignment horizontal="right"/>
    </xf>
    <xf numFmtId="164" fontId="2" fillId="0" borderId="4" xfId="15" applyNumberFormat="1" applyFont="1" applyBorder="1" applyAlignment="1">
      <alignment horizontal="right"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164" fontId="1" fillId="2" borderId="6" xfId="15" applyNumberFormat="1" applyFont="1" applyFill="1" applyBorder="1" applyAlignment="1">
      <alignment/>
    </xf>
    <xf numFmtId="164" fontId="1" fillId="3" borderId="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8" xfId="15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64" fontId="1" fillId="3" borderId="8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2" fillId="0" borderId="0" xfId="0" applyFont="1" applyFill="1" applyAlignment="1">
      <alignment/>
    </xf>
    <xf numFmtId="164" fontId="1" fillId="2" borderId="9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15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ikshanavahini%20-%20Bijap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-09"/>
      <sheetName val="2009-10"/>
      <sheetName val="Sheet3"/>
    </sheetNames>
    <sheetDataSet>
      <sheetData sheetId="0">
        <row r="24">
          <cell r="C24">
            <v>141580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:E1"/>
    </sheetView>
  </sheetViews>
  <sheetFormatPr defaultColWidth="13.7109375" defaultRowHeight="12.75"/>
  <cols>
    <col min="1" max="1" width="7.00390625" style="1" customWidth="1"/>
    <col min="2" max="2" width="32.57421875" style="1" customWidth="1"/>
    <col min="3" max="3" width="17.28125" style="34" customWidth="1"/>
    <col min="4" max="4" width="17.57421875" style="34" customWidth="1"/>
    <col min="5" max="5" width="15.421875" style="34" customWidth="1"/>
    <col min="6" max="16384" width="13.7109375" style="1" customWidth="1"/>
  </cols>
  <sheetData>
    <row r="1" spans="1:5" ht="15.75">
      <c r="A1" s="35" t="s">
        <v>0</v>
      </c>
      <c r="B1" s="36"/>
      <c r="C1" s="36"/>
      <c r="D1" s="36"/>
      <c r="E1" s="36"/>
    </row>
    <row r="2" spans="1:5" ht="15.75">
      <c r="A2" s="37" t="s">
        <v>1</v>
      </c>
      <c r="B2" s="38"/>
      <c r="C2" s="38"/>
      <c r="D2" s="38"/>
      <c r="E2" s="38"/>
    </row>
    <row r="3" spans="1:5" ht="31.5" customHeight="1">
      <c r="A3" s="39" t="s">
        <v>2</v>
      </c>
      <c r="B3" s="40"/>
      <c r="C3" s="40"/>
      <c r="D3" s="40"/>
      <c r="E3" s="40"/>
    </row>
    <row r="4" spans="1:5" ht="15" customHeight="1">
      <c r="A4" s="41" t="s">
        <v>3</v>
      </c>
      <c r="B4" s="42" t="s">
        <v>4</v>
      </c>
      <c r="C4" s="43" t="s">
        <v>5</v>
      </c>
      <c r="D4" s="43" t="s">
        <v>6</v>
      </c>
      <c r="E4" s="43" t="s">
        <v>7</v>
      </c>
    </row>
    <row r="5" spans="1:5" ht="49.5" customHeight="1">
      <c r="A5" s="41"/>
      <c r="B5" s="42"/>
      <c r="C5" s="43"/>
      <c r="D5" s="43"/>
      <c r="E5" s="43"/>
    </row>
    <row r="6" spans="1:5" ht="15.75">
      <c r="A6" s="2">
        <v>1</v>
      </c>
      <c r="B6" s="3" t="s">
        <v>8</v>
      </c>
      <c r="C6" s="4">
        <f>SUM(C7:C13)</f>
        <v>612000</v>
      </c>
      <c r="D6" s="4">
        <f>SUM(D7:D13)</f>
        <v>233693</v>
      </c>
      <c r="E6" s="4">
        <f>SUM(E7:E13)</f>
        <v>378307</v>
      </c>
    </row>
    <row r="7" spans="1:5" ht="15">
      <c r="A7" s="5"/>
      <c r="B7" s="6" t="s">
        <v>9</v>
      </c>
      <c r="C7" s="7">
        <v>120000</v>
      </c>
      <c r="D7" s="8">
        <v>55490</v>
      </c>
      <c r="E7" s="7">
        <f>C7-D7</f>
        <v>64510</v>
      </c>
    </row>
    <row r="8" spans="1:5" ht="15">
      <c r="A8" s="5"/>
      <c r="B8" s="6" t="s">
        <v>10</v>
      </c>
      <c r="C8" s="7">
        <f>8000*12</f>
        <v>96000</v>
      </c>
      <c r="D8" s="8">
        <v>39408</v>
      </c>
      <c r="E8" s="7">
        <f aca="true" t="shared" si="0" ref="E8:E22">C8-D8</f>
        <v>56592</v>
      </c>
    </row>
    <row r="9" spans="1:5" ht="15">
      <c r="A9" s="5"/>
      <c r="B9" s="6" t="s">
        <v>11</v>
      </c>
      <c r="C9" s="7">
        <f>7000*12</f>
        <v>84000</v>
      </c>
      <c r="D9" s="8">
        <v>48310</v>
      </c>
      <c r="E9" s="7">
        <f t="shared" si="0"/>
        <v>35690</v>
      </c>
    </row>
    <row r="10" spans="1:5" ht="15">
      <c r="A10" s="5"/>
      <c r="B10" s="6" t="s">
        <v>12</v>
      </c>
      <c r="C10" s="7">
        <f>7000*12</f>
        <v>84000</v>
      </c>
      <c r="D10" s="8">
        <v>28074</v>
      </c>
      <c r="E10" s="7">
        <f t="shared" si="0"/>
        <v>55926</v>
      </c>
    </row>
    <row r="11" spans="1:5" ht="15">
      <c r="A11" s="5"/>
      <c r="B11" s="6" t="s">
        <v>13</v>
      </c>
      <c r="C11" s="7">
        <f>7000*12</f>
        <v>84000</v>
      </c>
      <c r="D11" s="8">
        <v>39097</v>
      </c>
      <c r="E11" s="7">
        <f t="shared" si="0"/>
        <v>44903</v>
      </c>
    </row>
    <row r="12" spans="1:5" ht="15">
      <c r="A12" s="5"/>
      <c r="B12" s="6" t="s">
        <v>14</v>
      </c>
      <c r="C12" s="7">
        <f>7000*12</f>
        <v>84000</v>
      </c>
      <c r="D12" s="8">
        <v>0</v>
      </c>
      <c r="E12" s="7">
        <f t="shared" si="0"/>
        <v>84000</v>
      </c>
    </row>
    <row r="13" spans="1:5" ht="15">
      <c r="A13" s="5"/>
      <c r="B13" s="6" t="s">
        <v>15</v>
      </c>
      <c r="C13" s="7">
        <f>5000*12</f>
        <v>60000</v>
      </c>
      <c r="D13" s="8">
        <v>23314</v>
      </c>
      <c r="E13" s="7">
        <f t="shared" si="0"/>
        <v>36686</v>
      </c>
    </row>
    <row r="14" spans="1:5" ht="48.75" customHeight="1">
      <c r="A14" s="2">
        <v>2</v>
      </c>
      <c r="B14" s="9" t="s">
        <v>16</v>
      </c>
      <c r="C14" s="10">
        <f>1700*12*5</f>
        <v>102000</v>
      </c>
      <c r="D14" s="11">
        <v>30931</v>
      </c>
      <c r="E14" s="10">
        <f t="shared" si="0"/>
        <v>71069</v>
      </c>
    </row>
    <row r="15" spans="1:5" ht="15.75">
      <c r="A15" s="2">
        <v>3</v>
      </c>
      <c r="B15" s="12" t="s">
        <v>17</v>
      </c>
      <c r="C15" s="10">
        <f>2000*5*12+3000*12</f>
        <v>156000</v>
      </c>
      <c r="D15" s="11">
        <v>65754</v>
      </c>
      <c r="E15" s="10">
        <f t="shared" si="0"/>
        <v>90246</v>
      </c>
    </row>
    <row r="16" spans="1:5" ht="15.75">
      <c r="A16" s="2">
        <v>4</v>
      </c>
      <c r="B16" s="12" t="s">
        <v>18</v>
      </c>
      <c r="C16" s="10">
        <f>3000*12</f>
        <v>36000</v>
      </c>
      <c r="D16" s="11">
        <v>19800</v>
      </c>
      <c r="E16" s="10">
        <f t="shared" si="0"/>
        <v>16200</v>
      </c>
    </row>
    <row r="17" spans="1:5" ht="15.75">
      <c r="A17" s="2">
        <v>5</v>
      </c>
      <c r="B17" s="12" t="s">
        <v>19</v>
      </c>
      <c r="C17" s="10">
        <f>SUM(C18:C20)</f>
        <v>194000</v>
      </c>
      <c r="D17" s="10">
        <f>SUM(D18:D20)</f>
        <v>62091</v>
      </c>
      <c r="E17" s="10">
        <f t="shared" si="0"/>
        <v>131909</v>
      </c>
    </row>
    <row r="18" spans="1:5" ht="15.75">
      <c r="A18" s="2"/>
      <c r="B18" s="6" t="s">
        <v>20</v>
      </c>
      <c r="C18" s="7">
        <f>500*5*4*12</f>
        <v>120000</v>
      </c>
      <c r="D18" s="8">
        <v>45066</v>
      </c>
      <c r="E18" s="7">
        <f t="shared" si="0"/>
        <v>74934</v>
      </c>
    </row>
    <row r="19" spans="1:5" ht="15.75">
      <c r="A19" s="2"/>
      <c r="B19" s="6" t="s">
        <v>21</v>
      </c>
      <c r="C19" s="7">
        <f>4500*12</f>
        <v>54000</v>
      </c>
      <c r="D19" s="8">
        <v>11021</v>
      </c>
      <c r="E19" s="7">
        <f t="shared" si="0"/>
        <v>42979</v>
      </c>
    </row>
    <row r="20" spans="1:5" ht="15.75">
      <c r="A20" s="2"/>
      <c r="B20" s="6" t="s">
        <v>22</v>
      </c>
      <c r="C20" s="7">
        <f>20*40*5*5</f>
        <v>20000</v>
      </c>
      <c r="D20" s="8">
        <v>6004</v>
      </c>
      <c r="E20" s="7">
        <f t="shared" si="0"/>
        <v>13996</v>
      </c>
    </row>
    <row r="21" spans="1:5" ht="15.75">
      <c r="A21" s="2">
        <v>6</v>
      </c>
      <c r="B21" s="12" t="s">
        <v>23</v>
      </c>
      <c r="C21" s="10">
        <f>7300*12</f>
        <v>87600</v>
      </c>
      <c r="D21" s="8">
        <v>168</v>
      </c>
      <c r="E21" s="7">
        <f t="shared" si="0"/>
        <v>87432</v>
      </c>
    </row>
    <row r="22" spans="1:5" ht="16.5" thickBot="1">
      <c r="A22" s="13">
        <v>7</v>
      </c>
      <c r="B22" s="14" t="s">
        <v>24</v>
      </c>
      <c r="C22" s="15">
        <f>SUM(C21+C17+C16+C15+C14+C6)*5%</f>
        <v>59380</v>
      </c>
      <c r="D22" s="15">
        <f>SUM(D21+D17+D16+D15+D14+D6)*5%</f>
        <v>20621.850000000002</v>
      </c>
      <c r="E22" s="16">
        <f t="shared" si="0"/>
        <v>38758.149999999994</v>
      </c>
    </row>
    <row r="23" spans="1:5" ht="16.5" thickBot="1">
      <c r="A23" s="17"/>
      <c r="B23" s="18" t="s">
        <v>25</v>
      </c>
      <c r="C23" s="19">
        <f>C6+C14+C15+C16+C17+C21+C22</f>
        <v>1246980</v>
      </c>
      <c r="D23" s="19">
        <f>D6+D14+D15+D16+D17+D21+D22</f>
        <v>433058.85</v>
      </c>
      <c r="E23" s="19">
        <f>E6+E14+E15+E16+E17+E21+E22</f>
        <v>813921.15</v>
      </c>
    </row>
    <row r="24" spans="1:5" ht="15.75">
      <c r="A24" s="44" t="s">
        <v>26</v>
      </c>
      <c r="B24" s="45"/>
      <c r="C24" s="20"/>
      <c r="D24" s="21"/>
      <c r="E24" s="21"/>
    </row>
    <row r="25" spans="1:5" ht="15.75">
      <c r="A25" s="22" t="s">
        <v>27</v>
      </c>
      <c r="B25" s="23" t="s">
        <v>28</v>
      </c>
      <c r="C25" s="24" t="s">
        <v>29</v>
      </c>
      <c r="D25" s="21"/>
      <c r="E25" s="21"/>
    </row>
    <row r="26" spans="1:5" ht="15.75">
      <c r="A26" s="25"/>
      <c r="B26" s="26" t="s">
        <v>30</v>
      </c>
      <c r="C26" s="27">
        <f>'[1]2008-09'!C24</f>
        <v>141580</v>
      </c>
      <c r="D26" s="21"/>
      <c r="E26" s="21"/>
    </row>
    <row r="27" spans="1:5" ht="15">
      <c r="A27" s="5">
        <v>1</v>
      </c>
      <c r="B27" s="6" t="s">
        <v>31</v>
      </c>
      <c r="C27" s="28">
        <v>0</v>
      </c>
      <c r="D27" s="29"/>
      <c r="E27" s="29"/>
    </row>
    <row r="28" spans="1:5" ht="15">
      <c r="A28" s="5">
        <v>2</v>
      </c>
      <c r="B28" s="6" t="s">
        <v>32</v>
      </c>
      <c r="C28" s="28">
        <v>0</v>
      </c>
      <c r="D28" s="29"/>
      <c r="E28" s="29"/>
    </row>
    <row r="29" spans="1:5" ht="15.75">
      <c r="A29" s="46" t="s">
        <v>33</v>
      </c>
      <c r="B29" s="47"/>
      <c r="C29" s="27">
        <f>SUM(C26:C28)</f>
        <v>141580</v>
      </c>
      <c r="D29" s="30"/>
      <c r="E29" s="30"/>
    </row>
    <row r="30" spans="1:5" s="31" customFormat="1" ht="15.75">
      <c r="A30" s="48" t="s">
        <v>34</v>
      </c>
      <c r="B30" s="49"/>
      <c r="C30" s="27">
        <f>D23</f>
        <v>433058.85</v>
      </c>
      <c r="D30" s="21"/>
      <c r="E30" s="21"/>
    </row>
    <row r="31" spans="1:6" ht="16.5" thickBot="1">
      <c r="A31" s="50" t="s">
        <v>35</v>
      </c>
      <c r="B31" s="51"/>
      <c r="C31" s="32">
        <f>C29-C30</f>
        <v>-291478.85</v>
      </c>
      <c r="D31" s="30"/>
      <c r="E31" s="30"/>
      <c r="F31" s="33"/>
    </row>
  </sheetData>
  <mergeCells count="12">
    <mergeCell ref="A24:B24"/>
    <mergeCell ref="A29:B29"/>
    <mergeCell ref="A30:B30"/>
    <mergeCell ref="A31:B31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genius</cp:lastModifiedBy>
  <dcterms:created xsi:type="dcterms:W3CDTF">1996-10-14T23:33:28Z</dcterms:created>
  <dcterms:modified xsi:type="dcterms:W3CDTF">2009-11-30T12:51:14Z</dcterms:modified>
  <cp:category/>
  <cp:version/>
  <cp:contentType/>
  <cp:contentStatus/>
</cp:coreProperties>
</file>