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0" yWindow="0" windowWidth="28800" windowHeight="16460"/>
  </bookViews>
  <sheets>
    <sheet name="unitwise 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" i="2" l="1"/>
  <c r="S10" i="2"/>
  <c r="G10" i="2"/>
  <c r="F10" i="2"/>
  <c r="V10" i="2"/>
  <c r="V15" i="2"/>
  <c r="J23" i="2"/>
  <c r="K23" i="2"/>
  <c r="L23" i="2"/>
  <c r="M23" i="2"/>
  <c r="N23" i="2"/>
  <c r="O23" i="2"/>
  <c r="P23" i="2"/>
  <c r="Q23" i="2"/>
  <c r="R23" i="2"/>
  <c r="S23" i="2"/>
  <c r="T23" i="2"/>
  <c r="U23" i="2"/>
  <c r="D49" i="2"/>
  <c r="D45" i="2"/>
  <c r="D43" i="2"/>
  <c r="H23" i="2"/>
  <c r="U6" i="2"/>
  <c r="U7" i="2"/>
  <c r="J8" i="2"/>
  <c r="D68" i="2"/>
  <c r="D62" i="2"/>
  <c r="D51" i="2"/>
  <c r="F35" i="2"/>
  <c r="G35" i="2"/>
  <c r="T35" i="2"/>
  <c r="E13" i="2"/>
  <c r="E12" i="2"/>
  <c r="F15" i="2"/>
  <c r="K35" i="2"/>
  <c r="M35" i="2"/>
  <c r="O35" i="2"/>
  <c r="Q35" i="2"/>
  <c r="S35" i="2"/>
  <c r="H35" i="2"/>
  <c r="J35" i="2"/>
  <c r="L35" i="2"/>
  <c r="N35" i="2"/>
  <c r="P35" i="2"/>
  <c r="R35" i="2"/>
  <c r="H8" i="2"/>
  <c r="S8" i="2"/>
  <c r="Q8" i="2"/>
  <c r="O8" i="2"/>
  <c r="M8" i="2"/>
  <c r="K8" i="2"/>
  <c r="T8" i="2"/>
  <c r="R8" i="2"/>
  <c r="P8" i="2"/>
  <c r="N8" i="2"/>
  <c r="L8" i="2"/>
  <c r="F37" i="2"/>
  <c r="G15" i="2"/>
  <c r="G37" i="2"/>
  <c r="J15" i="2"/>
  <c r="J37" i="2"/>
  <c r="L15" i="2"/>
  <c r="N15" i="2"/>
  <c r="N37" i="2"/>
  <c r="P15" i="2"/>
  <c r="R15" i="2"/>
  <c r="R37" i="2"/>
  <c r="T15" i="2"/>
  <c r="H15" i="2"/>
  <c r="K15" i="2"/>
  <c r="K37" i="2"/>
  <c r="M15" i="2"/>
  <c r="O15" i="2"/>
  <c r="O37" i="2"/>
  <c r="Q15" i="2"/>
  <c r="S15" i="2"/>
  <c r="S37" i="2"/>
  <c r="L37" i="2"/>
  <c r="P37" i="2"/>
  <c r="T37" i="2"/>
  <c r="M37" i="2"/>
  <c r="Q37" i="2"/>
  <c r="H37" i="2"/>
  <c r="U35" i="2"/>
  <c r="U8" i="2"/>
  <c r="U15" i="2"/>
  <c r="U37" i="2"/>
</calcChain>
</file>

<file path=xl/sharedStrings.xml><?xml version="1.0" encoding="utf-8"?>
<sst xmlns="http://schemas.openxmlformats.org/spreadsheetml/2006/main" count="95" uniqueCount="89">
  <si>
    <t>NUTRITION</t>
  </si>
  <si>
    <t>PRINTING &amp; STATIONARY</t>
  </si>
  <si>
    <t>SECURITY CONTRACT</t>
  </si>
  <si>
    <t>PARTICULARS</t>
  </si>
  <si>
    <t>TOTAL</t>
  </si>
  <si>
    <t>SHRISTI SPECIAL ACADEMY</t>
  </si>
  <si>
    <t>MONTHLY</t>
  </si>
  <si>
    <t>ANNUAL</t>
  </si>
  <si>
    <t xml:space="preserve">NOTE : </t>
  </si>
  <si>
    <t>PROVISIONS</t>
  </si>
  <si>
    <t>GAS</t>
  </si>
  <si>
    <t>VEGETABLES</t>
  </si>
  <si>
    <t>MILK</t>
  </si>
  <si>
    <t>PROVIDENT FUND</t>
  </si>
  <si>
    <t>POSTAGE &amp; COURIERS</t>
  </si>
  <si>
    <t>REPAIRS &amp; MAINTENANCE</t>
  </si>
  <si>
    <t>MISCELLANEOUS EXPENSES</t>
  </si>
  <si>
    <t>TRANSPORT FOR 3 BUSES, 1 TATA SUMO</t>
  </si>
  <si>
    <t>BUS HIRE CHARGES - CONTRACT BASIS</t>
  </si>
  <si>
    <t>DIESEL FOR 2 BUSES &amp; 1 TATA SUMO</t>
  </si>
  <si>
    <t>ADMINISTRATION EXPENSES</t>
  </si>
  <si>
    <t>AUDIT &amp; CONSULTATIONS</t>
  </si>
  <si>
    <t>TEACHING AIDS</t>
  </si>
  <si>
    <t xml:space="preserve">TELEPHONE  </t>
  </si>
  <si>
    <t>ELECTRICITY - CAMPUS &amp; AUTISM UNIT</t>
  </si>
  <si>
    <t>SALARY &amp; HONORARIUM  - MULTI DISCIPLINARY TEAM</t>
  </si>
  <si>
    <t>TRANSPORTATION - BENEFICIARIES</t>
  </si>
  <si>
    <t xml:space="preserve">MEDICINES </t>
  </si>
  <si>
    <t>COMMUNITY BASED REHABILITATION - TRANSPORT COST</t>
  </si>
  <si>
    <t xml:space="preserve">CONVEYANCE - ADMIN </t>
  </si>
  <si>
    <t>MISCELLANEOUS</t>
  </si>
  <si>
    <t>FIELD TRIPS &amp; CELEBRATIONS</t>
  </si>
  <si>
    <t>FUNDRAISING EXPENSES</t>
  </si>
  <si>
    <t>H.P. DEEKSHA TRUST</t>
  </si>
  <si>
    <t>VEHICLE MAINTENANCE 2 BUSES, 1 SUMO</t>
  </si>
  <si>
    <t>NEWS PAPER &amp; PERIODICALS</t>
  </si>
  <si>
    <t>TOTAL RECEIVABLE</t>
  </si>
  <si>
    <t>TO BE REQUIRED  TO COLLECT DONATIONS &amp; OTHER GRANTS</t>
  </si>
  <si>
    <t>HORTICULTURE EXPENSES</t>
  </si>
  <si>
    <t>PERIODIC PROGRAMME EXPENSES</t>
  </si>
  <si>
    <t>PROGRAMME EXPENSES - Monthly</t>
  </si>
  <si>
    <t>STAFF TRAINING &amp; DEVELOPMENTAL EXPENSES</t>
  </si>
  <si>
    <t>SPORTS, COMPETITIONS, SPECIAL OLYMPICS</t>
  </si>
  <si>
    <t>Number of Childrens in the Unit</t>
  </si>
  <si>
    <t>CHIGURU</t>
  </si>
  <si>
    <t>EARLY INTERVENTION</t>
  </si>
  <si>
    <t>CARE GROUP</t>
  </si>
  <si>
    <t>PRIMARY 1</t>
  </si>
  <si>
    <t>PRIMARY 2</t>
  </si>
  <si>
    <t>SECONDARY UNIT</t>
  </si>
  <si>
    <t>PRE VOCATION</t>
  </si>
  <si>
    <t>GOWRI</t>
  </si>
  <si>
    <t>CHANDRAKALA PRASAD</t>
  </si>
  <si>
    <t>E.I</t>
  </si>
  <si>
    <t>YASHODAMMA</t>
  </si>
  <si>
    <t>VEENA CV</t>
  </si>
  <si>
    <t>JYOTHI G</t>
  </si>
  <si>
    <t>LAKKAMMA</t>
  </si>
  <si>
    <t>SECONDARY</t>
  </si>
  <si>
    <t>MANJULA SV</t>
  </si>
  <si>
    <t>JYOTHI.P</t>
  </si>
  <si>
    <t>PRADEEP</t>
  </si>
  <si>
    <t>DHANANJAYA</t>
  </si>
  <si>
    <t>VT</t>
  </si>
  <si>
    <t>RUDRESH</t>
  </si>
  <si>
    <t>DINAKAR</t>
  </si>
  <si>
    <t>MAHESH</t>
  </si>
  <si>
    <t>TAILORING</t>
  </si>
  <si>
    <t>JAYALAKSHMI</t>
  </si>
  <si>
    <t>BHAGYA</t>
  </si>
  <si>
    <t>PARVATHI</t>
  </si>
  <si>
    <t>NAUSHAD</t>
  </si>
  <si>
    <t>MOHAMED</t>
  </si>
  <si>
    <t>SESSION BAS</t>
  </si>
  <si>
    <t>SR MANJULA</t>
  </si>
  <si>
    <t xml:space="preserve">TAILORING UNIT </t>
  </si>
  <si>
    <t>VOCATIONAL UNIT</t>
  </si>
  <si>
    <t>SESSION BASE CAMPUS</t>
  </si>
  <si>
    <t>SESSION BASE AUTISM</t>
  </si>
  <si>
    <t>TOTAL UNIT</t>
  </si>
  <si>
    <t xml:space="preserve"> AUTISM UNIT</t>
  </si>
  <si>
    <t>Percentage of Unit</t>
  </si>
  <si>
    <t>CHIGURU - SPECIAL</t>
  </si>
  <si>
    <t xml:space="preserve">TOTAL REVENUE EXPENSES </t>
  </si>
  <si>
    <t>CHIGURU NORMAL 47 Childrens</t>
  </si>
  <si>
    <t>DEFICIT TO BE  RECOVER FROM THE FOLOWING REVENUE</t>
  </si>
  <si>
    <t>PARENTS CONTRIBUTIONS RS.100000 x 12 Months</t>
  </si>
  <si>
    <t>MONTHLY SPONSORSHIP - 51850/-  x 12 Months</t>
  </si>
  <si>
    <t xml:space="preserve">MONTHLY /  ANNUAL UNIT WISE  BUDGET  FOR THE YEAR  2 0 1 2 -   2 0 1 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</si>
</sst>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43" fontId="0" fillId="0" borderId="0" xfId="1" applyFont="1"/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2" fillId="0" borderId="4" xfId="0" applyFont="1" applyBorder="1"/>
    <xf numFmtId="0" fontId="0" fillId="0" borderId="5" xfId="0" applyBorder="1"/>
    <xf numFmtId="43" fontId="0" fillId="0" borderId="0" xfId="1" applyFont="1" applyBorder="1"/>
    <xf numFmtId="43" fontId="3" fillId="0" borderId="0" xfId="1" applyFont="1" applyBorder="1"/>
    <xf numFmtId="43" fontId="0" fillId="0" borderId="5" xfId="1" applyFont="1" applyBorder="1"/>
    <xf numFmtId="43" fontId="2" fillId="0" borderId="6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2" fillId="0" borderId="0" xfId="0" applyFont="1" applyBorder="1"/>
    <xf numFmtId="0" fontId="0" fillId="0" borderId="9" xfId="0" applyBorder="1"/>
    <xf numFmtId="0" fontId="4" fillId="0" borderId="0" xfId="0" applyFont="1"/>
    <xf numFmtId="0" fontId="2" fillId="0" borderId="9" xfId="0" applyFont="1" applyBorder="1"/>
    <xf numFmtId="43" fontId="2" fillId="0" borderId="0" xfId="1" applyFont="1"/>
    <xf numFmtId="0" fontId="5" fillId="0" borderId="1" xfId="0" applyFont="1" applyBorder="1"/>
    <xf numFmtId="0" fontId="5" fillId="0" borderId="0" xfId="0" applyFont="1"/>
    <xf numFmtId="43" fontId="6" fillId="0" borderId="0" xfId="1" applyFont="1" applyBorder="1"/>
    <xf numFmtId="0" fontId="5" fillId="0" borderId="10" xfId="0" applyFont="1" applyBorder="1"/>
    <xf numFmtId="0" fontId="0" fillId="0" borderId="11" xfId="0" applyBorder="1"/>
    <xf numFmtId="0" fontId="5" fillId="0" borderId="11" xfId="0" applyFont="1" applyBorder="1"/>
    <xf numFmtId="0" fontId="5" fillId="0" borderId="12" xfId="0" applyFont="1" applyBorder="1"/>
    <xf numFmtId="43" fontId="0" fillId="0" borderId="13" xfId="1" applyFont="1" applyBorder="1"/>
    <xf numFmtId="43" fontId="0" fillId="0" borderId="14" xfId="1" applyFont="1" applyBorder="1"/>
    <xf numFmtId="43" fontId="2" fillId="0" borderId="15" xfId="0" applyNumberFormat="1" applyFont="1" applyBorder="1"/>
    <xf numFmtId="0" fontId="2" fillId="0" borderId="0" xfId="0" applyFont="1"/>
    <xf numFmtId="0" fontId="0" fillId="0" borderId="6" xfId="0" applyBorder="1"/>
    <xf numFmtId="43" fontId="0" fillId="0" borderId="6" xfId="1" applyFont="1" applyBorder="1"/>
    <xf numFmtId="43" fontId="0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0" fillId="0" borderId="4" xfId="0" applyBorder="1"/>
    <xf numFmtId="43" fontId="2" fillId="0" borderId="4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18" xfId="1" applyFont="1" applyBorder="1" applyAlignment="1">
      <alignment horizontal="center"/>
    </xf>
    <xf numFmtId="43" fontId="2" fillId="0" borderId="7" xfId="1" applyFont="1" applyBorder="1"/>
    <xf numFmtId="43" fontId="0" fillId="0" borderId="5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43" fontId="0" fillId="0" borderId="0" xfId="0" applyNumberFormat="1"/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3" fontId="2" fillId="0" borderId="23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43" fontId="8" fillId="0" borderId="23" xfId="1" applyFont="1" applyBorder="1" applyAlignment="1">
      <alignment horizontal="center" vertical="center" textRotation="180" wrapText="1"/>
    </xf>
    <xf numFmtId="0" fontId="0" fillId="0" borderId="7" xfId="0" applyBorder="1" applyAlignment="1">
      <alignment horizontal="center" vertical="center" textRotation="180" wrapText="1"/>
    </xf>
    <xf numFmtId="0" fontId="0" fillId="0" borderId="8" xfId="0" applyBorder="1" applyAlignment="1">
      <alignment horizontal="center" vertical="center" textRotation="180" wrapText="1"/>
    </xf>
    <xf numFmtId="0" fontId="2" fillId="0" borderId="0" xfId="0" applyFont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3" fontId="2" fillId="2" borderId="0" xfId="0" applyNumberFormat="1" applyFont="1" applyFill="1"/>
  </cellXfs>
  <cellStyles count="1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tabSelected="1" topLeftCell="E2" workbookViewId="0">
      <selection activeCell="V10" sqref="V10"/>
    </sheetView>
  </sheetViews>
  <sheetFormatPr baseColWidth="10" defaultColWidth="8.83203125" defaultRowHeight="12" x14ac:dyDescent="0"/>
  <cols>
    <col min="1" max="1" width="14" customWidth="1"/>
    <col min="2" max="2" width="16" customWidth="1"/>
    <col min="3" max="3" width="15" customWidth="1"/>
    <col min="4" max="4" width="14.5" customWidth="1"/>
    <col min="5" max="5" width="11.83203125" style="1" customWidth="1"/>
    <col min="6" max="6" width="12.83203125" style="14" bestFit="1" customWidth="1"/>
    <col min="7" max="8" width="13.83203125" customWidth="1"/>
    <col min="9" max="9" width="7.5" style="19" customWidth="1"/>
    <col min="10" max="10" width="12.83203125" bestFit="1" customWidth="1"/>
    <col min="11" max="12" width="11.33203125" bestFit="1" customWidth="1"/>
    <col min="13" max="13" width="12.83203125" customWidth="1"/>
    <col min="14" max="14" width="11.83203125" customWidth="1"/>
    <col min="15" max="16" width="11.33203125" bestFit="1" customWidth="1"/>
    <col min="17" max="17" width="12.5" customWidth="1"/>
    <col min="18" max="18" width="13.5" customWidth="1"/>
    <col min="19" max="19" width="13.6640625" customWidth="1"/>
    <col min="20" max="20" width="13.33203125" customWidth="1"/>
    <col min="21" max="21" width="14.5" customWidth="1"/>
    <col min="22" max="22" width="12.1640625" bestFit="1" customWidth="1"/>
  </cols>
  <sheetData>
    <row r="1" spans="1:22">
      <c r="A1" s="68" t="s">
        <v>5</v>
      </c>
      <c r="B1" s="68"/>
      <c r="C1" s="68"/>
      <c r="D1" s="68"/>
      <c r="E1" s="68"/>
      <c r="F1" s="68"/>
    </row>
    <row r="2" spans="1:22">
      <c r="A2" s="68" t="s">
        <v>88</v>
      </c>
      <c r="B2" s="68"/>
      <c r="C2" s="68"/>
      <c r="D2" s="68"/>
      <c r="E2" s="68"/>
      <c r="F2" s="68"/>
    </row>
    <row r="4" spans="1:22" ht="12.75" customHeight="1">
      <c r="A4" s="56" t="s">
        <v>3</v>
      </c>
      <c r="B4" s="57"/>
      <c r="C4" s="57"/>
      <c r="D4" s="57"/>
      <c r="E4" s="58"/>
      <c r="F4" s="62" t="s">
        <v>6</v>
      </c>
      <c r="G4" s="62" t="s">
        <v>7</v>
      </c>
      <c r="H4" s="64" t="s">
        <v>82</v>
      </c>
      <c r="I4" s="65" t="s">
        <v>84</v>
      </c>
      <c r="J4" s="46" t="s">
        <v>45</v>
      </c>
      <c r="K4" s="45" t="s">
        <v>46</v>
      </c>
      <c r="L4" s="46" t="s">
        <v>47</v>
      </c>
      <c r="M4" s="45" t="s">
        <v>48</v>
      </c>
      <c r="N4" s="46" t="s">
        <v>49</v>
      </c>
      <c r="O4" s="45" t="s">
        <v>50</v>
      </c>
      <c r="P4" s="46" t="s">
        <v>75</v>
      </c>
      <c r="Q4" s="45" t="s">
        <v>76</v>
      </c>
      <c r="R4" s="46" t="s">
        <v>77</v>
      </c>
      <c r="S4" s="70" t="s">
        <v>78</v>
      </c>
      <c r="T4" s="71" t="s">
        <v>80</v>
      </c>
      <c r="U4" s="45" t="s">
        <v>79</v>
      </c>
    </row>
    <row r="5" spans="1:22">
      <c r="A5" s="59"/>
      <c r="B5" s="60"/>
      <c r="C5" s="60"/>
      <c r="D5" s="60"/>
      <c r="E5" s="61"/>
      <c r="F5" s="63"/>
      <c r="G5" s="63"/>
      <c r="H5" s="64"/>
      <c r="I5" s="66"/>
      <c r="J5" s="46"/>
      <c r="K5" s="45"/>
      <c r="L5" s="46"/>
      <c r="M5" s="45"/>
      <c r="N5" s="46"/>
      <c r="O5" s="45"/>
      <c r="P5" s="46"/>
      <c r="Q5" s="45"/>
      <c r="R5" s="46"/>
      <c r="S5" s="70"/>
      <c r="T5" s="71"/>
      <c r="U5" s="45"/>
    </row>
    <row r="6" spans="1:22">
      <c r="A6" s="49" t="s">
        <v>43</v>
      </c>
      <c r="B6" s="50"/>
      <c r="C6" s="50"/>
      <c r="D6" s="50"/>
      <c r="E6" s="51"/>
      <c r="F6" s="10"/>
      <c r="G6" s="10"/>
      <c r="H6" s="35">
        <v>9</v>
      </c>
      <c r="I6" s="66"/>
      <c r="J6" s="6">
        <v>7</v>
      </c>
      <c r="K6" s="31">
        <v>4</v>
      </c>
      <c r="L6" s="6">
        <v>6</v>
      </c>
      <c r="M6" s="31">
        <v>10</v>
      </c>
      <c r="N6" s="6">
        <v>9</v>
      </c>
      <c r="O6" s="31">
        <v>7</v>
      </c>
      <c r="P6" s="6">
        <v>8</v>
      </c>
      <c r="Q6" s="31">
        <v>12</v>
      </c>
      <c r="R6" s="6">
        <v>10</v>
      </c>
      <c r="S6" s="31">
        <v>18</v>
      </c>
      <c r="T6" s="6">
        <v>17</v>
      </c>
      <c r="U6" s="31">
        <f>SUM(I6:T6)</f>
        <v>108</v>
      </c>
    </row>
    <row r="7" spans="1:22">
      <c r="A7" s="49" t="s">
        <v>81</v>
      </c>
      <c r="B7" s="50"/>
      <c r="C7" s="50"/>
      <c r="D7" s="50"/>
      <c r="E7" s="51"/>
      <c r="F7" s="10"/>
      <c r="G7" s="10"/>
      <c r="H7" s="36">
        <v>8.33</v>
      </c>
      <c r="I7" s="66"/>
      <c r="J7" s="9">
        <v>6.48</v>
      </c>
      <c r="K7" s="32">
        <v>3.7</v>
      </c>
      <c r="L7" s="9">
        <v>5.56</v>
      </c>
      <c r="M7" s="32">
        <v>9.26</v>
      </c>
      <c r="N7" s="9">
        <v>8.33</v>
      </c>
      <c r="O7" s="32">
        <v>6.48</v>
      </c>
      <c r="P7" s="9">
        <v>7.41</v>
      </c>
      <c r="Q7" s="32">
        <v>11.11</v>
      </c>
      <c r="R7" s="9">
        <v>9.26</v>
      </c>
      <c r="S7" s="32">
        <v>16.670000000000002</v>
      </c>
      <c r="T7" s="9">
        <v>15.74</v>
      </c>
      <c r="U7" s="32">
        <f>SUM(I7:T7)</f>
        <v>100</v>
      </c>
    </row>
    <row r="8" spans="1:22">
      <c r="A8" s="2"/>
      <c r="B8" s="3"/>
      <c r="C8" s="3"/>
      <c r="D8" s="3"/>
      <c r="E8" s="7"/>
      <c r="F8" s="12"/>
      <c r="G8" s="12"/>
      <c r="H8" s="19">
        <f>+H6/U6*100</f>
        <v>8.3333333333333321</v>
      </c>
      <c r="I8" s="66"/>
      <c r="J8" s="19">
        <f>+J6/U6*100</f>
        <v>6.481481481481481</v>
      </c>
      <c r="K8" s="39">
        <f>+K6/U6*100</f>
        <v>3.7037037037037033</v>
      </c>
      <c r="L8" s="19">
        <f>+L6/U6*100</f>
        <v>5.5555555555555554</v>
      </c>
      <c r="M8" s="39">
        <f>+M6/U6*100</f>
        <v>9.2592592592592595</v>
      </c>
      <c r="N8" s="19">
        <f>+N6/U6*100</f>
        <v>8.3333333333333321</v>
      </c>
      <c r="O8" s="39">
        <f>+O6/U6*100</f>
        <v>6.481481481481481</v>
      </c>
      <c r="P8" s="19">
        <f>+P6/U6*100</f>
        <v>7.4074074074074066</v>
      </c>
      <c r="Q8" s="39">
        <f>+Q6/U6*100</f>
        <v>11.111111111111111</v>
      </c>
      <c r="R8" s="19">
        <f>+R6/U6*100</f>
        <v>9.2592592592592595</v>
      </c>
      <c r="S8" s="39">
        <f>+S6/U6*100</f>
        <v>16.666666666666664</v>
      </c>
      <c r="T8" s="19">
        <f>+T6/U6*100</f>
        <v>15.74074074074074</v>
      </c>
      <c r="U8" s="32">
        <f>SUM(I8:T8)</f>
        <v>99.999999999999972</v>
      </c>
    </row>
    <row r="9" spans="1:22">
      <c r="A9" s="4" t="s">
        <v>40</v>
      </c>
      <c r="B9" s="3"/>
      <c r="C9" s="3"/>
      <c r="D9" s="3"/>
      <c r="E9" s="7"/>
      <c r="F9" s="12"/>
      <c r="G9" s="12"/>
      <c r="H9" s="33"/>
      <c r="I9" s="66"/>
      <c r="K9" s="41"/>
      <c r="M9" s="41"/>
      <c r="O9" s="41"/>
      <c r="Q9" s="41"/>
      <c r="S9" s="41"/>
      <c r="U9" s="41"/>
    </row>
    <row r="10" spans="1:22">
      <c r="A10" s="20" t="s">
        <v>25</v>
      </c>
      <c r="B10" s="3"/>
      <c r="C10" s="3"/>
      <c r="D10" s="3"/>
      <c r="E10" s="7">
        <v>615000</v>
      </c>
      <c r="F10" s="12">
        <f>E10</f>
        <v>615000</v>
      </c>
      <c r="G10" s="11">
        <f>+F10*12</f>
        <v>7380000</v>
      </c>
      <c r="H10" s="33"/>
      <c r="I10" s="66"/>
      <c r="K10" s="41"/>
      <c r="M10" s="41"/>
      <c r="O10" s="41"/>
      <c r="Q10" s="41"/>
      <c r="S10" s="69">
        <f>+S8*G10/100</f>
        <v>1229999.9999999998</v>
      </c>
      <c r="T10" s="69">
        <f>+T8*G10/100</f>
        <v>1161666.6666666667</v>
      </c>
      <c r="U10" s="41"/>
      <c r="V10" s="72">
        <f>SUM(S10:T10)</f>
        <v>2391666.6666666665</v>
      </c>
    </row>
    <row r="11" spans="1:22">
      <c r="A11" s="2" t="s">
        <v>13</v>
      </c>
      <c r="B11" s="3"/>
      <c r="C11" s="3"/>
      <c r="D11" s="3"/>
      <c r="E11" s="7">
        <v>52000</v>
      </c>
      <c r="F11" s="12"/>
      <c r="G11" s="12"/>
      <c r="H11" s="33"/>
      <c r="I11" s="66"/>
      <c r="K11" s="41"/>
      <c r="M11" s="41"/>
      <c r="O11" s="41"/>
      <c r="Q11" s="41"/>
      <c r="S11" s="41"/>
      <c r="U11" s="41"/>
    </row>
    <row r="12" spans="1:22">
      <c r="A12" s="2" t="s">
        <v>0</v>
      </c>
      <c r="B12" s="3"/>
      <c r="C12" s="3"/>
      <c r="D12" s="3"/>
      <c r="E12" s="7">
        <f>$D$62</f>
        <v>86000</v>
      </c>
      <c r="F12" s="12"/>
      <c r="G12" s="12"/>
      <c r="H12" s="33"/>
      <c r="I12" s="66"/>
      <c r="K12" s="41"/>
      <c r="M12" s="41"/>
      <c r="O12" s="41"/>
      <c r="Q12" s="41"/>
      <c r="S12" s="41"/>
      <c r="U12" s="41"/>
    </row>
    <row r="13" spans="1:22">
      <c r="A13" s="20" t="s">
        <v>26</v>
      </c>
      <c r="B13" s="3"/>
      <c r="C13" s="3"/>
      <c r="D13" s="3"/>
      <c r="E13" s="7">
        <f>$D$68</f>
        <v>130000</v>
      </c>
      <c r="F13" s="12"/>
      <c r="G13" s="12"/>
      <c r="H13" s="33"/>
      <c r="I13" s="66"/>
      <c r="K13" s="41"/>
      <c r="M13" s="41"/>
      <c r="O13" s="41"/>
      <c r="Q13" s="41"/>
      <c r="S13" s="41"/>
      <c r="U13" s="41"/>
    </row>
    <row r="14" spans="1:22">
      <c r="A14" s="20" t="s">
        <v>27</v>
      </c>
      <c r="B14" s="3"/>
      <c r="C14" s="3"/>
      <c r="D14" s="3"/>
      <c r="E14" s="7">
        <v>11500</v>
      </c>
      <c r="F14" s="12"/>
      <c r="G14" s="12"/>
      <c r="H14" s="33"/>
      <c r="I14" s="66"/>
      <c r="K14" s="41"/>
      <c r="M14" s="41"/>
      <c r="O14" s="41"/>
      <c r="Q14" s="41"/>
      <c r="S14" s="41"/>
      <c r="U14" s="41"/>
    </row>
    <row r="15" spans="1:22" ht="15">
      <c r="A15" s="20" t="s">
        <v>28</v>
      </c>
      <c r="B15" s="3"/>
      <c r="C15" s="3"/>
      <c r="D15" s="3"/>
      <c r="E15" s="22">
        <v>3000</v>
      </c>
      <c r="F15" s="11">
        <f>SUM(E10:E15)</f>
        <v>897500</v>
      </c>
      <c r="G15" s="11">
        <f>+F15*12</f>
        <v>10770000</v>
      </c>
      <c r="H15" s="34">
        <f>+H7*G15/100</f>
        <v>897141</v>
      </c>
      <c r="I15" s="66"/>
      <c r="J15" s="34">
        <f>+J7*G15/100</f>
        <v>697896</v>
      </c>
      <c r="K15" s="11">
        <f>+K7*G15/100</f>
        <v>398490</v>
      </c>
      <c r="L15" s="34">
        <f>+L7*G15/100</f>
        <v>598811.99999999988</v>
      </c>
      <c r="M15" s="11">
        <f>+M7*G15/100</f>
        <v>997302</v>
      </c>
      <c r="N15" s="34">
        <f>+N7*G15/100</f>
        <v>897141</v>
      </c>
      <c r="O15" s="11">
        <f>+O7*G15/100</f>
        <v>697896</v>
      </c>
      <c r="P15" s="34">
        <f>+P7*G15/100</f>
        <v>798057</v>
      </c>
      <c r="Q15" s="11">
        <f>+Q7*G15/100</f>
        <v>1196547</v>
      </c>
      <c r="R15" s="34">
        <f>+R7*G15/100</f>
        <v>997302</v>
      </c>
      <c r="S15" s="11">
        <f>+S7*G15/100</f>
        <v>1795359.0000000002</v>
      </c>
      <c r="T15" s="34">
        <f>+T7*G15/100</f>
        <v>1695198</v>
      </c>
      <c r="U15" s="32">
        <f>SUM(I15:T15)</f>
        <v>10770000</v>
      </c>
      <c r="V15" s="44">
        <f>SUM(S15:T15)</f>
        <v>3490557</v>
      </c>
    </row>
    <row r="16" spans="1:22" ht="15">
      <c r="A16" s="20"/>
      <c r="B16" s="3"/>
      <c r="C16" s="3"/>
      <c r="D16" s="3"/>
      <c r="E16" s="22"/>
      <c r="F16" s="11"/>
      <c r="G16" s="11"/>
      <c r="H16" s="34"/>
      <c r="I16" s="66"/>
      <c r="K16" s="41"/>
      <c r="M16" s="41"/>
      <c r="O16" s="41"/>
      <c r="Q16" s="41"/>
      <c r="S16" s="41"/>
      <c r="U16" s="41"/>
    </row>
    <row r="17" spans="1:21" ht="15">
      <c r="A17" s="4" t="s">
        <v>39</v>
      </c>
      <c r="B17" s="3"/>
      <c r="C17" s="3"/>
      <c r="D17" s="3"/>
      <c r="E17" s="22"/>
      <c r="F17" s="11"/>
      <c r="G17" s="11"/>
      <c r="H17" s="34"/>
      <c r="I17" s="66"/>
      <c r="K17" s="41"/>
      <c r="M17" s="41"/>
      <c r="O17" s="41"/>
      <c r="Q17" s="41"/>
      <c r="S17" s="41"/>
      <c r="U17" s="41"/>
    </row>
    <row r="18" spans="1:21">
      <c r="A18" s="20" t="s">
        <v>22</v>
      </c>
      <c r="B18" s="3"/>
      <c r="C18" s="3"/>
      <c r="D18" s="3"/>
      <c r="E18" s="7">
        <v>90000</v>
      </c>
      <c r="F18" s="11"/>
      <c r="G18" s="11"/>
      <c r="H18" s="34"/>
      <c r="I18" s="66"/>
      <c r="K18" s="41"/>
      <c r="M18" s="41"/>
      <c r="O18" s="41"/>
      <c r="Q18" s="41"/>
      <c r="S18" s="41"/>
      <c r="U18" s="41"/>
    </row>
    <row r="19" spans="1:21">
      <c r="A19" s="20" t="s">
        <v>31</v>
      </c>
      <c r="B19" s="3"/>
      <c r="C19" s="3"/>
      <c r="D19" s="3"/>
      <c r="E19" s="7">
        <v>60000</v>
      </c>
      <c r="F19" s="11"/>
      <c r="G19" s="11"/>
      <c r="H19" s="34"/>
      <c r="I19" s="66"/>
      <c r="K19" s="41"/>
      <c r="M19" s="41"/>
      <c r="O19" s="41"/>
      <c r="Q19" s="41"/>
      <c r="S19" s="41"/>
      <c r="U19" s="41"/>
    </row>
    <row r="20" spans="1:21">
      <c r="A20" s="20" t="s">
        <v>42</v>
      </c>
      <c r="B20" s="3"/>
      <c r="C20" s="3"/>
      <c r="D20" s="3"/>
      <c r="E20" s="7">
        <v>48000</v>
      </c>
      <c r="F20" s="11"/>
      <c r="G20" s="11"/>
      <c r="H20" s="34"/>
      <c r="I20" s="66"/>
      <c r="K20" s="41"/>
      <c r="M20" s="41"/>
      <c r="O20" s="41"/>
      <c r="Q20" s="41"/>
      <c r="S20" s="41"/>
      <c r="U20" s="41"/>
    </row>
    <row r="21" spans="1:21">
      <c r="A21" s="20" t="s">
        <v>32</v>
      </c>
      <c r="B21" s="3"/>
      <c r="C21" s="3"/>
      <c r="D21" s="3"/>
      <c r="E21" s="7">
        <v>72000</v>
      </c>
      <c r="F21" s="11"/>
      <c r="G21" s="11"/>
      <c r="H21" s="34"/>
      <c r="I21" s="66"/>
      <c r="K21" s="41"/>
      <c r="M21" s="41"/>
      <c r="O21" s="41"/>
      <c r="Q21" s="41"/>
      <c r="S21" s="41"/>
      <c r="U21" s="41"/>
    </row>
    <row r="22" spans="1:21">
      <c r="A22" s="20" t="s">
        <v>41</v>
      </c>
      <c r="B22" s="3"/>
      <c r="C22" s="3"/>
      <c r="D22" s="3"/>
      <c r="E22" s="7">
        <v>30000</v>
      </c>
      <c r="F22" s="11"/>
      <c r="G22" s="11"/>
      <c r="H22" s="34"/>
      <c r="I22" s="66"/>
      <c r="K22" s="41"/>
      <c r="M22" s="41"/>
      <c r="O22" s="41"/>
      <c r="Q22" s="41"/>
      <c r="S22" s="41"/>
      <c r="U22" s="41"/>
    </row>
    <row r="23" spans="1:21" ht="15">
      <c r="A23" s="20" t="s">
        <v>38</v>
      </c>
      <c r="B23" s="3"/>
      <c r="C23" s="3"/>
      <c r="D23" s="3"/>
      <c r="E23" s="22">
        <v>24000</v>
      </c>
      <c r="F23" s="11"/>
      <c r="G23" s="11">
        <v>324000</v>
      </c>
      <c r="H23" s="34">
        <f>+H7*G23/100</f>
        <v>26989.200000000001</v>
      </c>
      <c r="I23" s="66"/>
      <c r="J23" s="34">
        <f>+J7*G23/100</f>
        <v>20995.200000000001</v>
      </c>
      <c r="K23" s="11">
        <f>+K7*G23/100</f>
        <v>11988</v>
      </c>
      <c r="L23" s="34">
        <f>+L7*G23/100</f>
        <v>18014.399999999998</v>
      </c>
      <c r="M23" s="11">
        <f>+M7*G23/100</f>
        <v>30002.400000000001</v>
      </c>
      <c r="N23" s="34">
        <f>+N7*G23/100</f>
        <v>26989.200000000001</v>
      </c>
      <c r="O23" s="11">
        <f>+O7*G23/100</f>
        <v>20995.200000000001</v>
      </c>
      <c r="P23" s="34">
        <f>+P7*G23/100</f>
        <v>24008.400000000001</v>
      </c>
      <c r="Q23" s="11">
        <f>+Q7*G23/100</f>
        <v>35996.400000000001</v>
      </c>
      <c r="R23" s="34">
        <f>+R7*G23/100</f>
        <v>30002.400000000001</v>
      </c>
      <c r="S23" s="11">
        <f>+S7*G23/100</f>
        <v>54010.80000000001</v>
      </c>
      <c r="T23" s="34">
        <f>+T7*G23/100</f>
        <v>50997.599999999999</v>
      </c>
      <c r="U23" s="32">
        <f>SUM(I23:T23)</f>
        <v>323999.99999999994</v>
      </c>
    </row>
    <row r="24" spans="1:21">
      <c r="A24" s="2"/>
      <c r="B24" s="3"/>
      <c r="C24" s="3"/>
      <c r="D24" s="3"/>
      <c r="E24" s="7"/>
      <c r="F24" s="12"/>
      <c r="G24" s="12"/>
      <c r="H24" s="33"/>
      <c r="I24" s="66"/>
      <c r="K24" s="41"/>
      <c r="M24" s="41"/>
      <c r="O24" s="41"/>
      <c r="Q24" s="41"/>
      <c r="S24" s="41"/>
      <c r="U24" s="41"/>
    </row>
    <row r="25" spans="1:21">
      <c r="A25" s="4" t="s">
        <v>20</v>
      </c>
      <c r="B25" s="3"/>
      <c r="C25" s="3"/>
      <c r="D25" s="3"/>
      <c r="E25" s="7"/>
      <c r="F25" s="12"/>
      <c r="G25" s="12"/>
      <c r="H25" s="33"/>
      <c r="I25" s="66"/>
      <c r="K25" s="41"/>
      <c r="M25" s="41"/>
      <c r="O25" s="41"/>
      <c r="Q25" s="41"/>
      <c r="S25" s="41"/>
      <c r="U25" s="41"/>
    </row>
    <row r="26" spans="1:21">
      <c r="A26" s="20" t="s">
        <v>23</v>
      </c>
      <c r="B26" s="3"/>
      <c r="C26" s="3"/>
      <c r="D26" s="3"/>
      <c r="E26" s="7">
        <v>9000</v>
      </c>
      <c r="F26" s="12"/>
      <c r="G26" s="12"/>
      <c r="H26" s="33"/>
      <c r="I26" s="66"/>
      <c r="K26" s="41"/>
      <c r="M26" s="41"/>
      <c r="O26" s="41"/>
      <c r="Q26" s="41"/>
      <c r="S26" s="41"/>
      <c r="U26" s="41"/>
    </row>
    <row r="27" spans="1:21">
      <c r="A27" s="20" t="s">
        <v>24</v>
      </c>
      <c r="B27" s="3"/>
      <c r="C27" s="3"/>
      <c r="D27" s="3"/>
      <c r="E27" s="7">
        <v>5500</v>
      </c>
      <c r="F27" s="12"/>
      <c r="G27" s="12"/>
      <c r="H27" s="33"/>
      <c r="I27" s="66"/>
      <c r="K27" s="41"/>
      <c r="M27" s="41"/>
      <c r="O27" s="41"/>
      <c r="Q27" s="41"/>
      <c r="S27" s="41"/>
      <c r="U27" s="41"/>
    </row>
    <row r="28" spans="1:21">
      <c r="A28" s="20" t="s">
        <v>29</v>
      </c>
      <c r="B28" s="3"/>
      <c r="C28" s="3"/>
      <c r="D28" s="3"/>
      <c r="E28" s="7">
        <v>6000</v>
      </c>
      <c r="F28" s="12"/>
      <c r="G28" s="12"/>
      <c r="H28" s="33"/>
      <c r="I28" s="66"/>
      <c r="K28" s="41"/>
      <c r="M28" s="41"/>
      <c r="O28" s="41"/>
      <c r="Q28" s="41"/>
      <c r="S28" s="41"/>
      <c r="U28" s="41"/>
    </row>
    <row r="29" spans="1:21">
      <c r="A29" s="20" t="s">
        <v>35</v>
      </c>
      <c r="B29" s="3"/>
      <c r="C29" s="3"/>
      <c r="D29" s="3"/>
      <c r="E29" s="7">
        <v>300</v>
      </c>
      <c r="F29" s="12"/>
      <c r="G29" s="12"/>
      <c r="H29" s="33"/>
      <c r="I29" s="66"/>
      <c r="K29" s="41"/>
      <c r="M29" s="41"/>
      <c r="O29" s="41"/>
      <c r="Q29" s="41"/>
      <c r="S29" s="41"/>
      <c r="U29" s="41"/>
    </row>
    <row r="30" spans="1:21">
      <c r="A30" s="2" t="s">
        <v>1</v>
      </c>
      <c r="B30" s="3"/>
      <c r="C30" s="3"/>
      <c r="D30" s="3"/>
      <c r="E30" s="7">
        <v>5000</v>
      </c>
      <c r="F30" s="12"/>
      <c r="G30" s="12"/>
      <c r="H30" s="33"/>
      <c r="I30" s="66"/>
      <c r="K30" s="41"/>
      <c r="M30" s="41"/>
      <c r="O30" s="41"/>
      <c r="Q30" s="41"/>
      <c r="S30" s="41"/>
      <c r="U30" s="41"/>
    </row>
    <row r="31" spans="1:21">
      <c r="A31" s="2" t="s">
        <v>14</v>
      </c>
      <c r="B31" s="3"/>
      <c r="C31" s="3"/>
      <c r="D31" s="3"/>
      <c r="E31" s="7">
        <v>1000</v>
      </c>
      <c r="F31" s="12"/>
      <c r="G31" s="12"/>
      <c r="H31" s="33"/>
      <c r="I31" s="66"/>
      <c r="K31" s="41"/>
      <c r="M31" s="41"/>
      <c r="O31" s="41"/>
      <c r="Q31" s="41"/>
      <c r="S31" s="41"/>
      <c r="U31" s="41"/>
    </row>
    <row r="32" spans="1:21">
      <c r="A32" s="2" t="s">
        <v>2</v>
      </c>
      <c r="B32" s="3"/>
      <c r="C32" s="3"/>
      <c r="D32" s="3"/>
      <c r="E32" s="7">
        <v>7000</v>
      </c>
      <c r="F32" s="12"/>
      <c r="G32" s="12"/>
      <c r="H32" s="33"/>
      <c r="I32" s="66"/>
      <c r="K32" s="41"/>
      <c r="M32" s="41"/>
      <c r="O32" s="41"/>
      <c r="Q32" s="41"/>
      <c r="S32" s="41"/>
      <c r="U32" s="41"/>
    </row>
    <row r="33" spans="1:21">
      <c r="A33" s="2" t="s">
        <v>15</v>
      </c>
      <c r="B33" s="3"/>
      <c r="C33" s="3"/>
      <c r="D33" s="3"/>
      <c r="E33" s="7">
        <v>10000</v>
      </c>
      <c r="F33" s="12"/>
      <c r="G33" s="12"/>
      <c r="H33" s="33"/>
      <c r="I33" s="66"/>
      <c r="K33" s="41"/>
      <c r="M33" s="41"/>
      <c r="O33" s="41"/>
      <c r="Q33" s="41"/>
      <c r="S33" s="41"/>
      <c r="U33" s="41"/>
    </row>
    <row r="34" spans="1:21">
      <c r="A34" s="20" t="s">
        <v>21</v>
      </c>
      <c r="B34" s="3"/>
      <c r="C34" s="3"/>
      <c r="D34" s="3"/>
      <c r="E34" s="7">
        <v>2000</v>
      </c>
      <c r="F34" s="12"/>
      <c r="G34" s="12"/>
      <c r="H34" s="33"/>
      <c r="I34" s="66"/>
      <c r="K34" s="41"/>
      <c r="M34" s="41"/>
      <c r="O34" s="41"/>
      <c r="Q34" s="41"/>
      <c r="S34" s="41"/>
      <c r="U34" s="41"/>
    </row>
    <row r="35" spans="1:21">
      <c r="A35" s="2" t="s">
        <v>16</v>
      </c>
      <c r="B35" s="3"/>
      <c r="C35" s="3"/>
      <c r="D35" s="3"/>
      <c r="E35" s="8">
        <v>9000</v>
      </c>
      <c r="F35" s="11">
        <f>SUM(E26:E35)</f>
        <v>54800</v>
      </c>
      <c r="G35" s="11">
        <f>+F35*12</f>
        <v>657600</v>
      </c>
      <c r="H35" s="34">
        <f>+H7*G35/100</f>
        <v>54778.080000000002</v>
      </c>
      <c r="I35" s="66"/>
      <c r="J35" s="34">
        <f>+J7*G35/100</f>
        <v>42612.480000000003</v>
      </c>
      <c r="K35" s="11">
        <f>+K7*G35/100</f>
        <v>24331.200000000001</v>
      </c>
      <c r="L35" s="34">
        <f>+L7*G35/100</f>
        <v>36562.559999999998</v>
      </c>
      <c r="M35" s="11">
        <f>+M7*G35/100</f>
        <v>60893.760000000002</v>
      </c>
      <c r="N35" s="34">
        <f>+N7*G35/100</f>
        <v>54778.080000000002</v>
      </c>
      <c r="O35" s="11">
        <f>+O7*G35/100</f>
        <v>42612.480000000003</v>
      </c>
      <c r="P35" s="34">
        <f>+P7*G35/100</f>
        <v>48728.160000000003</v>
      </c>
      <c r="Q35" s="11">
        <f>+Q7*G35/100</f>
        <v>73059.360000000001</v>
      </c>
      <c r="R35" s="34">
        <f>+R7*G35/100</f>
        <v>60893.760000000002</v>
      </c>
      <c r="S35" s="11">
        <f>+S7*G35/100</f>
        <v>109621.92000000001</v>
      </c>
      <c r="T35" s="34">
        <f>+T7*G35/100</f>
        <v>103506.24000000001</v>
      </c>
      <c r="U35" s="32">
        <f>SUM(I35:T35)</f>
        <v>657600</v>
      </c>
    </row>
    <row r="36" spans="1:21">
      <c r="A36" s="2"/>
      <c r="B36" s="3"/>
      <c r="C36" s="3"/>
      <c r="D36" s="3"/>
      <c r="E36" s="7"/>
      <c r="F36" s="12"/>
      <c r="G36" s="12"/>
      <c r="H36" s="33"/>
      <c r="I36" s="66"/>
      <c r="K36" s="41"/>
      <c r="M36" s="42"/>
      <c r="O36" s="42"/>
      <c r="Q36" s="42"/>
      <c r="S36" s="42"/>
      <c r="U36" s="42"/>
    </row>
    <row r="37" spans="1:21">
      <c r="A37" s="5" t="s">
        <v>83</v>
      </c>
      <c r="B37" s="6"/>
      <c r="C37" s="6"/>
      <c r="D37" s="6"/>
      <c r="E37" s="9"/>
      <c r="F37" s="13">
        <f t="shared" ref="F37:U37" si="0">SUM(F8:F36)</f>
        <v>1567300</v>
      </c>
      <c r="G37" s="13">
        <f t="shared" si="0"/>
        <v>19131600</v>
      </c>
      <c r="H37" s="37">
        <f t="shared" si="0"/>
        <v>978916.61333333328</v>
      </c>
      <c r="I37" s="67"/>
      <c r="J37" s="40">
        <f t="shared" si="0"/>
        <v>761510.16148148139</v>
      </c>
      <c r="K37" s="13">
        <f t="shared" si="0"/>
        <v>434812.90370370372</v>
      </c>
      <c r="L37" s="38">
        <f t="shared" si="0"/>
        <v>653394.51555555547</v>
      </c>
      <c r="M37" s="13">
        <f t="shared" si="0"/>
        <v>1088207.4192592592</v>
      </c>
      <c r="N37" s="13">
        <f t="shared" si="0"/>
        <v>978916.61333333328</v>
      </c>
      <c r="O37" s="13">
        <f t="shared" si="0"/>
        <v>761510.16148148139</v>
      </c>
      <c r="P37" s="13">
        <f t="shared" si="0"/>
        <v>870800.96740740747</v>
      </c>
      <c r="Q37" s="13">
        <f t="shared" si="0"/>
        <v>1305613.871111111</v>
      </c>
      <c r="R37" s="13">
        <f t="shared" si="0"/>
        <v>1088207.4192592592</v>
      </c>
      <c r="S37" s="13">
        <f t="shared" si="0"/>
        <v>3189008.3866666667</v>
      </c>
      <c r="T37" s="13">
        <f t="shared" si="0"/>
        <v>3011384.247407408</v>
      </c>
      <c r="U37" s="13">
        <f t="shared" si="0"/>
        <v>11751700</v>
      </c>
    </row>
    <row r="41" spans="1:21">
      <c r="A41" s="17" t="s">
        <v>85</v>
      </c>
    </row>
    <row r="42" spans="1:21" ht="13" thickBot="1"/>
    <row r="43" spans="1:21">
      <c r="A43" s="23" t="s">
        <v>86</v>
      </c>
      <c r="B43" s="24"/>
      <c r="C43" s="25"/>
      <c r="D43" s="27">
        <f>120000*12</f>
        <v>1440000</v>
      </c>
    </row>
    <row r="44" spans="1:21">
      <c r="A44" s="26"/>
      <c r="B44" s="3"/>
      <c r="C44" s="43"/>
      <c r="D44" s="28"/>
    </row>
    <row r="45" spans="1:21">
      <c r="A45" s="26" t="s">
        <v>87</v>
      </c>
      <c r="B45" s="3"/>
      <c r="C45" s="43"/>
      <c r="D45" s="28">
        <f>51850*12</f>
        <v>622200</v>
      </c>
    </row>
    <row r="46" spans="1:21">
      <c r="A46" s="26"/>
      <c r="B46" s="3"/>
      <c r="C46" s="3"/>
      <c r="D46" s="28"/>
    </row>
    <row r="47" spans="1:21">
      <c r="A47" s="26" t="s">
        <v>33</v>
      </c>
      <c r="B47" s="3"/>
      <c r="C47" s="3"/>
      <c r="D47" s="28">
        <v>500000</v>
      </c>
    </row>
    <row r="48" spans="1:21">
      <c r="A48" s="26"/>
      <c r="B48" s="3"/>
      <c r="C48" s="3"/>
      <c r="D48" s="28"/>
    </row>
    <row r="49" spans="1:4">
      <c r="A49" s="52" t="s">
        <v>37</v>
      </c>
      <c r="B49" s="53"/>
      <c r="C49" s="53"/>
      <c r="D49" s="28">
        <f>11751600-2562200</f>
        <v>9189400</v>
      </c>
    </row>
    <row r="50" spans="1:4" ht="13" thickBot="1">
      <c r="A50" s="54"/>
      <c r="B50" s="55"/>
      <c r="C50" s="55"/>
      <c r="D50" s="28"/>
    </row>
    <row r="51" spans="1:4" ht="13" thickBot="1">
      <c r="A51" s="47" t="s">
        <v>36</v>
      </c>
      <c r="B51" s="48"/>
      <c r="C51" s="48"/>
      <c r="D51" s="29">
        <f>SUM(D43:D50)</f>
        <v>11751600</v>
      </c>
    </row>
    <row r="53" spans="1:4">
      <c r="A53" s="15"/>
      <c r="B53" s="3"/>
      <c r="C53" s="3"/>
    </row>
    <row r="54" spans="1:4">
      <c r="A54" t="s">
        <v>8</v>
      </c>
    </row>
    <row r="55" spans="1:4">
      <c r="A55" s="17" t="s">
        <v>0</v>
      </c>
    </row>
    <row r="56" spans="1:4">
      <c r="A56" t="s">
        <v>9</v>
      </c>
      <c r="D56">
        <v>45000</v>
      </c>
    </row>
    <row r="57" spans="1:4">
      <c r="A57" t="s">
        <v>10</v>
      </c>
      <c r="D57">
        <v>6000</v>
      </c>
    </row>
    <row r="58" spans="1:4">
      <c r="A58" t="s">
        <v>11</v>
      </c>
      <c r="D58">
        <v>15000</v>
      </c>
    </row>
    <row r="59" spans="1:4">
      <c r="A59" t="s">
        <v>12</v>
      </c>
      <c r="D59">
        <v>15000</v>
      </c>
    </row>
    <row r="60" spans="1:4">
      <c r="A60" s="21" t="s">
        <v>30</v>
      </c>
      <c r="D60">
        <v>5000</v>
      </c>
    </row>
    <row r="62" spans="1:4" ht="13" thickBot="1">
      <c r="A62" s="18" t="s">
        <v>4</v>
      </c>
      <c r="B62" s="16"/>
      <c r="C62" s="16"/>
      <c r="D62" s="18">
        <f>SUM(D56:D60)</f>
        <v>86000</v>
      </c>
    </row>
    <row r="63" spans="1:4" ht="13" thickTop="1"/>
    <row r="64" spans="1:4">
      <c r="A64" s="17" t="s">
        <v>17</v>
      </c>
    </row>
    <row r="65" spans="1:4">
      <c r="A65" s="21" t="s">
        <v>19</v>
      </c>
      <c r="D65">
        <v>60000</v>
      </c>
    </row>
    <row r="66" spans="1:4">
      <c r="A66" s="21" t="s">
        <v>18</v>
      </c>
      <c r="D66">
        <v>57000</v>
      </c>
    </row>
    <row r="67" spans="1:4">
      <c r="A67" s="21" t="s">
        <v>34</v>
      </c>
      <c r="D67">
        <v>13000</v>
      </c>
    </row>
    <row r="68" spans="1:4" ht="13" thickBot="1">
      <c r="A68" s="18" t="s">
        <v>4</v>
      </c>
      <c r="B68" s="16"/>
      <c r="C68" s="16"/>
      <c r="D68" s="18">
        <f>SUM(D63:D67)</f>
        <v>130000</v>
      </c>
    </row>
    <row r="69" spans="1:4" ht="13" thickTop="1"/>
    <row r="71" spans="1:4">
      <c r="A71" s="17"/>
    </row>
    <row r="72" spans="1:4">
      <c r="A72" s="21"/>
      <c r="D72" s="30"/>
    </row>
    <row r="73" spans="1:4">
      <c r="A73" s="21"/>
    </row>
    <row r="74" spans="1:4">
      <c r="A74" s="21"/>
    </row>
    <row r="75" spans="1:4">
      <c r="A75" s="21"/>
    </row>
    <row r="76" spans="1:4">
      <c r="A76" s="21"/>
      <c r="D76" s="30"/>
    </row>
    <row r="77" spans="1:4">
      <c r="A77" s="21"/>
    </row>
    <row r="78" spans="1:4">
      <c r="A78" s="21"/>
    </row>
    <row r="79" spans="1:4">
      <c r="A79" s="21"/>
    </row>
    <row r="81" spans="1:2">
      <c r="A81" s="30"/>
      <c r="B81" s="30"/>
    </row>
    <row r="86" spans="1:2">
      <c r="B86" s="21"/>
    </row>
    <row r="102" spans="1:2">
      <c r="A102" s="21" t="s">
        <v>44</v>
      </c>
    </row>
    <row r="103" spans="1:2">
      <c r="B103" s="21" t="s">
        <v>51</v>
      </c>
    </row>
    <row r="104" spans="1:2">
      <c r="B104" s="21" t="s">
        <v>52</v>
      </c>
    </row>
    <row r="106" spans="1:2">
      <c r="A106" s="21" t="s">
        <v>53</v>
      </c>
      <c r="B106" s="21" t="s">
        <v>54</v>
      </c>
    </row>
    <row r="108" spans="1:2">
      <c r="A108" s="21" t="s">
        <v>46</v>
      </c>
      <c r="B108" s="21" t="s">
        <v>55</v>
      </c>
    </row>
    <row r="110" spans="1:2">
      <c r="A110" s="21" t="s">
        <v>47</v>
      </c>
      <c r="B110" s="21" t="s">
        <v>56</v>
      </c>
    </row>
    <row r="112" spans="1:2">
      <c r="A112" s="21" t="s">
        <v>48</v>
      </c>
      <c r="B112" s="21" t="s">
        <v>57</v>
      </c>
    </row>
    <row r="114" spans="1:2">
      <c r="A114" s="21" t="s">
        <v>58</v>
      </c>
      <c r="B114" s="21" t="s">
        <v>59</v>
      </c>
    </row>
    <row r="115" spans="1:2">
      <c r="B115" s="21" t="s">
        <v>60</v>
      </c>
    </row>
    <row r="117" spans="1:2">
      <c r="A117" s="21" t="s">
        <v>50</v>
      </c>
      <c r="B117" s="21" t="s">
        <v>61</v>
      </c>
    </row>
    <row r="118" spans="1:2">
      <c r="B118" s="21" t="s">
        <v>62</v>
      </c>
    </row>
    <row r="120" spans="1:2">
      <c r="A120" s="21" t="s">
        <v>63</v>
      </c>
      <c r="B120" s="21" t="s">
        <v>64</v>
      </c>
    </row>
    <row r="121" spans="1:2">
      <c r="B121" s="21" t="s">
        <v>65</v>
      </c>
    </row>
    <row r="122" spans="1:2">
      <c r="B122" s="21" t="s">
        <v>66</v>
      </c>
    </row>
    <row r="124" spans="1:2">
      <c r="A124" s="21" t="s">
        <v>67</v>
      </c>
      <c r="B124" s="21" t="s">
        <v>68</v>
      </c>
    </row>
    <row r="125" spans="1:2">
      <c r="B125" s="21" t="s">
        <v>69</v>
      </c>
    </row>
    <row r="126" spans="1:2">
      <c r="B126" s="21" t="s">
        <v>70</v>
      </c>
    </row>
    <row r="127" spans="1:2">
      <c r="B127" s="21" t="s">
        <v>71</v>
      </c>
    </row>
    <row r="128" spans="1:2">
      <c r="B128" s="21" t="s">
        <v>72</v>
      </c>
    </row>
    <row r="130" spans="1:2">
      <c r="A130" s="21" t="s">
        <v>73</v>
      </c>
      <c r="B130" s="21" t="s">
        <v>74</v>
      </c>
    </row>
  </sheetData>
  <mergeCells count="23">
    <mergeCell ref="G4:G5"/>
    <mergeCell ref="H4:H5"/>
    <mergeCell ref="I4:I37"/>
    <mergeCell ref="A1:F1"/>
    <mergeCell ref="A2:F2"/>
    <mergeCell ref="F4:F5"/>
    <mergeCell ref="A51:C51"/>
    <mergeCell ref="A6:E6"/>
    <mergeCell ref="A49:C50"/>
    <mergeCell ref="A7:E7"/>
    <mergeCell ref="A4:E5"/>
    <mergeCell ref="U4:U5"/>
    <mergeCell ref="J4:J5"/>
    <mergeCell ref="K4:K5"/>
    <mergeCell ref="L4:L5"/>
    <mergeCell ref="M4:M5"/>
    <mergeCell ref="N4:N5"/>
    <mergeCell ref="O4:O5"/>
    <mergeCell ref="T4:T5"/>
    <mergeCell ref="P4:P5"/>
    <mergeCell ref="Q4:Q5"/>
    <mergeCell ref="R4:R5"/>
    <mergeCell ref="S4:S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unitwise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Vijit Nair</cp:lastModifiedBy>
  <cp:lastPrinted>2012-07-24T04:15:52Z</cp:lastPrinted>
  <dcterms:created xsi:type="dcterms:W3CDTF">1996-10-14T23:33:28Z</dcterms:created>
  <dcterms:modified xsi:type="dcterms:W3CDTF">2013-04-25T01:25:59Z</dcterms:modified>
</cp:coreProperties>
</file>