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<sst xmlns="http://schemas.openxmlformats.org/spreadsheetml/2006/main" count="164" uniqueCount="111">
  <si>
    <t>Estimate for the proposed consn. Of Chinthanai chirpi Nursery &amp;Primary school at Nagapattinam dt(Tsunami affected)</t>
  </si>
  <si>
    <t>Ground floor class room</t>
  </si>
  <si>
    <t>CC 1:11/2:3 using 20mm</t>
  </si>
  <si>
    <t>(.5*.5+1.5*1.5)/2</t>
  </si>
  <si>
    <t>Column</t>
  </si>
  <si>
    <t>Column cc1:11/2:3 using 20mm</t>
  </si>
  <si>
    <t>Plinth beam</t>
  </si>
  <si>
    <t>Brick work in cm 1:5 upto basement</t>
  </si>
  <si>
    <t>plinthbeam</t>
  </si>
  <si>
    <t>CC 1:4:8 using 40mm for foun</t>
  </si>
  <si>
    <t>for plinth beam</t>
  </si>
  <si>
    <t>Earth work for foundation&amp;refilling</t>
  </si>
  <si>
    <t>Brickwork in superstructure 1:5</t>
  </si>
  <si>
    <t>Deduct door</t>
  </si>
  <si>
    <t>Deduct window</t>
  </si>
  <si>
    <t>Deduct window sill</t>
  </si>
  <si>
    <t>Lintel cc1:11/2:3 using 20mm</t>
  </si>
  <si>
    <t>Beam cc1:11/2:3 using 20mm</t>
  </si>
  <si>
    <t>Roof slab cc1:11/2:3 using 20mm</t>
  </si>
  <si>
    <t>Providing wooden door</t>
  </si>
  <si>
    <t>Providing wooden window</t>
  </si>
  <si>
    <t>Plastering ceiling with cm 1:3 10mm</t>
  </si>
  <si>
    <t xml:space="preserve">Beam </t>
  </si>
  <si>
    <t xml:space="preserve">Plastering wall with cm 1:4 12mm </t>
  </si>
  <si>
    <t xml:space="preserve">Inside </t>
  </si>
  <si>
    <t>Outside</t>
  </si>
  <si>
    <t>Pavement</t>
  </si>
  <si>
    <t>Flooring</t>
  </si>
  <si>
    <t>Window</t>
  </si>
  <si>
    <t>4*.5</t>
  </si>
  <si>
    <t>Flooring grano 1:1 using 6mm chips</t>
  </si>
  <si>
    <t>Shuttering</t>
  </si>
  <si>
    <t>Lintel</t>
  </si>
  <si>
    <t>Window sill</t>
  </si>
  <si>
    <t>Beam</t>
  </si>
  <si>
    <t>Slab</t>
  </si>
  <si>
    <t>side</t>
  </si>
  <si>
    <t>Well ring for foundation</t>
  </si>
  <si>
    <t>7*4</t>
  </si>
  <si>
    <t xml:space="preserve">Colour wash </t>
  </si>
  <si>
    <t>Plastering area</t>
  </si>
  <si>
    <t>Steel</t>
  </si>
  <si>
    <t>Footing</t>
  </si>
  <si>
    <t>Sill slab</t>
  </si>
  <si>
    <t>First floor</t>
  </si>
  <si>
    <t>Lintel  cc1:11/2:3 using 20mm</t>
  </si>
  <si>
    <t>Beam  cc1:11/2:3 using 20mm</t>
  </si>
  <si>
    <t>Roof slab  cc1:11/2:3 using 20mm</t>
  </si>
  <si>
    <t>Brickwork in cement mortar 1:5</t>
  </si>
  <si>
    <t>Staire</t>
  </si>
  <si>
    <t>Staire case Landing</t>
  </si>
  <si>
    <t>Waist slab</t>
  </si>
  <si>
    <t>Parapet</t>
  </si>
  <si>
    <t>Plastering with cm 1:3 10mm</t>
  </si>
  <si>
    <t>Roof slab</t>
  </si>
  <si>
    <t>Beam sides</t>
  </si>
  <si>
    <t>2*5</t>
  </si>
  <si>
    <t>Weather proof course using lime</t>
  </si>
  <si>
    <t>Brick jelly&amp;one course of press tile in cm 1:3</t>
  </si>
  <si>
    <t>Flooring 25 mm thick using 6mm metal</t>
  </si>
  <si>
    <t>Plastering with cm 1:4 12mm</t>
  </si>
  <si>
    <t>Inside wall</t>
  </si>
  <si>
    <t>Room</t>
  </si>
  <si>
    <t>Staire case</t>
  </si>
  <si>
    <t>Landing slab</t>
  </si>
  <si>
    <t>Out side</t>
  </si>
  <si>
    <t>Wall</t>
  </si>
  <si>
    <t>Facia</t>
  </si>
  <si>
    <t>Windows</t>
  </si>
  <si>
    <t>10*.5</t>
  </si>
  <si>
    <t>1*.5</t>
  </si>
  <si>
    <t>Colourwashing</t>
  </si>
  <si>
    <t xml:space="preserve">Lintel  </t>
  </si>
  <si>
    <t>Stairecase</t>
  </si>
  <si>
    <t>Tee beam</t>
  </si>
  <si>
    <t>Sundries</t>
  </si>
  <si>
    <t>S.No</t>
  </si>
  <si>
    <t>Description</t>
  </si>
  <si>
    <t>Qty</t>
  </si>
  <si>
    <t>Rate</t>
  </si>
  <si>
    <t>EW for foundation</t>
  </si>
  <si>
    <t>Cum</t>
  </si>
  <si>
    <t>Sand filling riversand</t>
  </si>
  <si>
    <t>Bwfoun&amp;basement 1:5</t>
  </si>
  <si>
    <t>BW1:5 G.F</t>
  </si>
  <si>
    <t>Shuttering column footing,grade beam,Plinth beam,Staire step</t>
  </si>
  <si>
    <t>Steelupto 16mm</t>
  </si>
  <si>
    <t>Grano 1:2:4 12mmchips,25mm thick</t>
  </si>
  <si>
    <t>Precast slab1:2:4 50mm thick</t>
  </si>
  <si>
    <t>spl ceiling plastering 1:3 10mm thick</t>
  </si>
  <si>
    <t>colour wash 2 coats</t>
  </si>
  <si>
    <t>pvc down fall pipe 110mm dia</t>
  </si>
  <si>
    <t>Sand filling with river sand</t>
  </si>
  <si>
    <t>Basement</t>
  </si>
  <si>
    <t>Per</t>
  </si>
  <si>
    <t>Amount</t>
  </si>
  <si>
    <t>CC 1:4:8 40mm</t>
  </si>
  <si>
    <t>F.F1:5</t>
  </si>
  <si>
    <t>1:11/2:3 First floor</t>
  </si>
  <si>
    <t>Weather courseconcrete&amp;press tile</t>
  </si>
  <si>
    <t>Wooden door</t>
  </si>
  <si>
    <t>Painting wood work</t>
  </si>
  <si>
    <t>Door</t>
  </si>
  <si>
    <t>4*2.5</t>
  </si>
  <si>
    <t>1*2.5</t>
  </si>
  <si>
    <t>10*2.75</t>
  </si>
  <si>
    <t>4*2.75</t>
  </si>
  <si>
    <t>Wooden window</t>
  </si>
  <si>
    <t>PVC Pipe 100 mm dia</t>
  </si>
  <si>
    <t>Plastering 1:4 12mm thick walls</t>
  </si>
  <si>
    <t>Providing well 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</si>
</sst>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3:K296"/>
  <sheetViews>
    <sheetView tabSelected="1" workbookViewId="0" topLeftCell="C1">
      <selection activeCell="E299" sqref="E299"/>
    </sheetView>
  </sheetViews>
  <sheetFormatPr defaultColWidth="9.140625" defaultRowHeight="12.75"/>
  <sheetData>
    <row r="13" ht="12.75">
      <c r="D13" t="s">
        <v>0</v>
      </c>
    </row>
    <row r="15" ht="12.75">
      <c r="D15" t="s">
        <v>1</v>
      </c>
    </row>
    <row r="16" spans="4:11" ht="12.75">
      <c r="D16" t="s">
        <v>11</v>
      </c>
      <c r="G16">
        <v>7</v>
      </c>
      <c r="H16">
        <v>1.5</v>
      </c>
      <c r="I16">
        <v>1.5</v>
      </c>
      <c r="J16">
        <v>1.8</v>
      </c>
      <c r="K16">
        <f>+J16*I16*H16*G16</f>
        <v>28.350000000000005</v>
      </c>
    </row>
    <row r="17" spans="4:11" ht="12.75">
      <c r="D17" t="s">
        <v>8</v>
      </c>
      <c r="G17">
        <v>2</v>
      </c>
      <c r="H17">
        <v>1.5</v>
      </c>
      <c r="I17">
        <v>0.23</v>
      </c>
      <c r="J17">
        <v>0.2</v>
      </c>
      <c r="K17">
        <f>+J17*I17*H17*G17</f>
        <v>0.138</v>
      </c>
    </row>
    <row r="18" spans="7:11" ht="12.75">
      <c r="G18">
        <v>2</v>
      </c>
      <c r="H18">
        <v>1.27</v>
      </c>
      <c r="I18">
        <v>0.23</v>
      </c>
      <c r="J18">
        <v>0.2</v>
      </c>
      <c r="K18">
        <f>+J18*I18*H18*G18</f>
        <v>0.11684000000000001</v>
      </c>
    </row>
    <row r="19" spans="7:11" ht="12.75">
      <c r="G19">
        <v>2</v>
      </c>
      <c r="H19">
        <v>1.72</v>
      </c>
      <c r="I19">
        <v>0.23</v>
      </c>
      <c r="J19">
        <v>0.2</v>
      </c>
      <c r="K19">
        <f>+J19*I19*H19*G19</f>
        <v>0.15824000000000002</v>
      </c>
    </row>
    <row r="20" spans="4:11" ht="12.75">
      <c r="D20" t="s">
        <v>26</v>
      </c>
      <c r="G20">
        <v>1</v>
      </c>
      <c r="H20">
        <v>7</v>
      </c>
      <c r="I20">
        <v>0.35</v>
      </c>
      <c r="J20">
        <v>0.3</v>
      </c>
      <c r="K20">
        <f>+J20*I20*H20*G20</f>
        <v>0.735</v>
      </c>
    </row>
    <row r="21" ht="12.75">
      <c r="K21">
        <f>SUM(K16:K20)</f>
        <v>29.498080000000005</v>
      </c>
    </row>
    <row r="23" spans="4:11" ht="12.75">
      <c r="D23" t="s">
        <v>9</v>
      </c>
      <c r="G23">
        <v>7</v>
      </c>
      <c r="H23">
        <v>1.5</v>
      </c>
      <c r="I23">
        <v>1.5</v>
      </c>
      <c r="J23">
        <v>0.1</v>
      </c>
      <c r="K23">
        <f aca="true" t="shared" si="0" ref="K23:K29">+J23*I23*H23*G23</f>
        <v>1.5750000000000002</v>
      </c>
    </row>
    <row r="24" spans="4:11" ht="12.75">
      <c r="D24" t="s">
        <v>10</v>
      </c>
      <c r="G24">
        <v>2</v>
      </c>
      <c r="H24">
        <v>2.77</v>
      </c>
      <c r="I24">
        <v>0.23</v>
      </c>
      <c r="J24">
        <v>0.1</v>
      </c>
      <c r="K24">
        <f t="shared" si="0"/>
        <v>0.12742</v>
      </c>
    </row>
    <row r="25" spans="7:11" ht="12.75">
      <c r="G25">
        <v>2</v>
      </c>
      <c r="H25">
        <v>2.54</v>
      </c>
      <c r="I25">
        <v>0.23</v>
      </c>
      <c r="J25">
        <v>0.1</v>
      </c>
      <c r="K25">
        <f t="shared" si="0"/>
        <v>0.11684000000000001</v>
      </c>
    </row>
    <row r="26" spans="7:11" ht="12.75">
      <c r="G26">
        <v>2</v>
      </c>
      <c r="H26">
        <v>3</v>
      </c>
      <c r="I26">
        <v>0.23</v>
      </c>
      <c r="J26">
        <v>0.1</v>
      </c>
      <c r="K26">
        <f t="shared" si="0"/>
        <v>0.138</v>
      </c>
    </row>
    <row r="27" spans="4:11" ht="12.75">
      <c r="D27" t="s">
        <v>27</v>
      </c>
      <c r="G27">
        <v>1</v>
      </c>
      <c r="H27">
        <v>5.77</v>
      </c>
      <c r="I27">
        <v>6.44</v>
      </c>
      <c r="J27">
        <v>0.1</v>
      </c>
      <c r="K27">
        <f t="shared" si="0"/>
        <v>3.7158800000000003</v>
      </c>
    </row>
    <row r="28" spans="4:11" ht="12.75">
      <c r="D28" t="s">
        <v>26</v>
      </c>
      <c r="G28">
        <v>1</v>
      </c>
      <c r="H28">
        <v>7</v>
      </c>
      <c r="I28">
        <v>0.35</v>
      </c>
      <c r="J28">
        <v>0.1</v>
      </c>
      <c r="K28">
        <f t="shared" si="0"/>
        <v>0.24499999999999997</v>
      </c>
    </row>
    <row r="29" spans="7:11" ht="12.75">
      <c r="G29">
        <v>1</v>
      </c>
      <c r="H29">
        <v>5.77</v>
      </c>
      <c r="I29">
        <v>0.97</v>
      </c>
      <c r="J29">
        <v>0.1</v>
      </c>
      <c r="K29">
        <f t="shared" si="0"/>
        <v>0.55969</v>
      </c>
    </row>
    <row r="30" ht="12.75">
      <c r="K30">
        <f>SUM(K23:K29)</f>
        <v>6.47783</v>
      </c>
    </row>
    <row r="32" ht="12.75">
      <c r="D32" t="s">
        <v>92</v>
      </c>
    </row>
    <row r="33" spans="4:11" ht="12.75">
      <c r="D33" t="s">
        <v>93</v>
      </c>
      <c r="G33">
        <v>1</v>
      </c>
      <c r="H33">
        <v>5.77</v>
      </c>
      <c r="I33">
        <v>6.44</v>
      </c>
      <c r="J33">
        <v>0.3</v>
      </c>
      <c r="K33">
        <f>+J33*I33*H33</f>
        <v>11.147639999999999</v>
      </c>
    </row>
    <row r="34" spans="4:11" ht="12.75">
      <c r="D34" t="s">
        <v>26</v>
      </c>
      <c r="G34">
        <v>1</v>
      </c>
      <c r="H34">
        <v>5.77</v>
      </c>
      <c r="I34">
        <v>0.97</v>
      </c>
      <c r="J34">
        <v>0.3</v>
      </c>
      <c r="K34">
        <f>+J34*I34*H34</f>
        <v>1.6790699999999998</v>
      </c>
    </row>
    <row r="35" spans="4:11" ht="12.75">
      <c r="D35" t="s">
        <v>75</v>
      </c>
      <c r="K35">
        <v>0.17329</v>
      </c>
    </row>
    <row r="36" ht="12.75">
      <c r="K36">
        <v>13</v>
      </c>
    </row>
    <row r="37" ht="12.75">
      <c r="D37" t="s">
        <v>2</v>
      </c>
    </row>
    <row r="38" spans="4:11" ht="12.75">
      <c r="D38" t="s">
        <v>42</v>
      </c>
      <c r="G38">
        <v>7</v>
      </c>
      <c r="H38">
        <v>1.5</v>
      </c>
      <c r="I38">
        <v>1.5</v>
      </c>
      <c r="J38">
        <v>0.2</v>
      </c>
      <c r="K38">
        <f>+J38*I38*H38*G38</f>
        <v>3.1500000000000004</v>
      </c>
    </row>
    <row r="39" spans="7:11" ht="12.75">
      <c r="G39">
        <v>7</v>
      </c>
      <c r="H39" t="s">
        <v>3</v>
      </c>
      <c r="J39">
        <v>0.35</v>
      </c>
      <c r="K39">
        <f>7*(0.5*0.5+1.5*1.5)/2*0.35</f>
        <v>3.0625</v>
      </c>
    </row>
    <row r="40" spans="4:11" ht="12.75">
      <c r="D40" t="s">
        <v>75</v>
      </c>
      <c r="K40">
        <f>+K41-K39-K38</f>
        <v>0.28749999999999964</v>
      </c>
    </row>
    <row r="41" ht="12.75">
      <c r="K41">
        <v>6.5</v>
      </c>
    </row>
    <row r="43" spans="4:11" ht="12.75">
      <c r="D43" t="s">
        <v>5</v>
      </c>
      <c r="G43">
        <v>7</v>
      </c>
      <c r="H43">
        <v>0.4</v>
      </c>
      <c r="I43">
        <v>0.23</v>
      </c>
      <c r="J43">
        <v>4.9</v>
      </c>
      <c r="K43">
        <f>+J43*I43*H43*G43</f>
        <v>3.1556000000000006</v>
      </c>
    </row>
    <row r="45" spans="4:11" ht="12.75">
      <c r="D45" t="s">
        <v>6</v>
      </c>
      <c r="G45">
        <v>2</v>
      </c>
      <c r="H45">
        <v>2.77</v>
      </c>
      <c r="I45">
        <v>0.23</v>
      </c>
      <c r="J45">
        <v>0.45</v>
      </c>
      <c r="K45">
        <f>+J45*I45*H45*G45</f>
        <v>0.5733900000000001</v>
      </c>
    </row>
    <row r="46" spans="7:11" ht="12.75">
      <c r="G46">
        <v>2</v>
      </c>
      <c r="H46">
        <v>2.54</v>
      </c>
      <c r="I46">
        <v>0.23</v>
      </c>
      <c r="J46">
        <v>0.45</v>
      </c>
      <c r="K46">
        <f>+J46*I46*H46*G46</f>
        <v>0.52578</v>
      </c>
    </row>
    <row r="47" spans="7:11" ht="12.75">
      <c r="G47">
        <v>2</v>
      </c>
      <c r="H47">
        <v>3</v>
      </c>
      <c r="I47">
        <v>0.23</v>
      </c>
      <c r="J47">
        <v>0.45</v>
      </c>
      <c r="K47">
        <f>+J47*I47*H47*G47</f>
        <v>0.621</v>
      </c>
    </row>
    <row r="48" spans="4:11" ht="12.75">
      <c r="D48" t="s">
        <v>75</v>
      </c>
      <c r="K48">
        <f>+K49-K47-K46-K45</f>
        <v>0.07982999999999996</v>
      </c>
    </row>
    <row r="49" ht="12.75">
      <c r="K49">
        <v>1.8</v>
      </c>
    </row>
    <row r="51" spans="4:11" ht="12.75">
      <c r="D51" t="s">
        <v>7</v>
      </c>
      <c r="G51">
        <v>2</v>
      </c>
      <c r="H51">
        <v>2.77</v>
      </c>
      <c r="I51">
        <v>0.23</v>
      </c>
      <c r="J51">
        <v>0.55</v>
      </c>
      <c r="K51">
        <f>+J51*I51*H51*G51</f>
        <v>0.7008100000000002</v>
      </c>
    </row>
    <row r="52" spans="7:11" ht="12.75">
      <c r="G52">
        <v>2</v>
      </c>
      <c r="H52">
        <v>2.54</v>
      </c>
      <c r="I52">
        <v>0.23</v>
      </c>
      <c r="J52">
        <v>0.55</v>
      </c>
      <c r="K52">
        <f>+J52*I52*H52*G52</f>
        <v>0.6426200000000002</v>
      </c>
    </row>
    <row r="53" spans="7:11" ht="12.75">
      <c r="G53">
        <v>2</v>
      </c>
      <c r="H53">
        <v>3</v>
      </c>
      <c r="I53">
        <v>0.23</v>
      </c>
      <c r="J53">
        <v>0.55</v>
      </c>
      <c r="K53">
        <f>+J53*I53*H53*G53</f>
        <v>0.7590000000000001</v>
      </c>
    </row>
    <row r="54" spans="4:11" ht="12.75">
      <c r="D54" t="s">
        <v>26</v>
      </c>
      <c r="G54">
        <v>1</v>
      </c>
      <c r="H54">
        <v>7</v>
      </c>
      <c r="I54">
        <v>0.23</v>
      </c>
      <c r="J54">
        <v>0.6</v>
      </c>
      <c r="K54">
        <f>+J54*I54*H54*G54</f>
        <v>0.9660000000000001</v>
      </c>
    </row>
    <row r="55" ht="12.75">
      <c r="K55">
        <f>SUM(K51:K54)</f>
        <v>3.0684300000000007</v>
      </c>
    </row>
    <row r="57" spans="4:11" ht="12.75">
      <c r="D57" t="s">
        <v>12</v>
      </c>
      <c r="G57">
        <v>2</v>
      </c>
      <c r="H57">
        <v>2.77</v>
      </c>
      <c r="I57">
        <v>0.23</v>
      </c>
      <c r="J57">
        <v>3.3</v>
      </c>
      <c r="K57">
        <f>+J57*I57*H57*G57</f>
        <v>4.20486</v>
      </c>
    </row>
    <row r="58" spans="7:11" ht="12.75">
      <c r="G58">
        <v>2</v>
      </c>
      <c r="H58">
        <v>2.54</v>
      </c>
      <c r="I58">
        <v>0.23</v>
      </c>
      <c r="J58">
        <v>3.3</v>
      </c>
      <c r="K58">
        <f>+J58*I58*H58*G58</f>
        <v>3.8557200000000003</v>
      </c>
    </row>
    <row r="59" spans="7:11" ht="12.75">
      <c r="G59">
        <v>2</v>
      </c>
      <c r="H59">
        <v>3</v>
      </c>
      <c r="I59">
        <v>0.23</v>
      </c>
      <c r="J59">
        <v>3.3</v>
      </c>
      <c r="K59">
        <f>+J59*I59*H59*G59</f>
        <v>4.554</v>
      </c>
    </row>
    <row r="60" ht="12.75">
      <c r="K60">
        <f>SUM(K57:K59)</f>
        <v>12.61458</v>
      </c>
    </row>
    <row r="61" spans="4:11" ht="12.75">
      <c r="D61" t="s">
        <v>13</v>
      </c>
      <c r="G61">
        <v>1</v>
      </c>
      <c r="H61">
        <v>1.25</v>
      </c>
      <c r="I61">
        <v>0.23</v>
      </c>
      <c r="J61">
        <v>2.1</v>
      </c>
      <c r="K61">
        <f>+J61*I61*H61*G61</f>
        <v>0.60375</v>
      </c>
    </row>
    <row r="62" spans="4:11" ht="12.75">
      <c r="D62" t="s">
        <v>14</v>
      </c>
      <c r="G62">
        <v>4</v>
      </c>
      <c r="H62">
        <v>1.5</v>
      </c>
      <c r="I62">
        <v>0.23</v>
      </c>
      <c r="J62">
        <v>1.25</v>
      </c>
      <c r="K62">
        <f>+J62*I62*H62*G62</f>
        <v>1.725</v>
      </c>
    </row>
    <row r="63" spans="4:11" ht="12.75">
      <c r="D63" t="s">
        <v>15</v>
      </c>
      <c r="G63">
        <v>4</v>
      </c>
      <c r="H63">
        <v>2</v>
      </c>
      <c r="I63">
        <v>0.23</v>
      </c>
      <c r="J63">
        <v>0.1</v>
      </c>
      <c r="K63">
        <f>+J63*I63*H63*G63</f>
        <v>0.18400000000000002</v>
      </c>
    </row>
    <row r="64" ht="12.75">
      <c r="K64">
        <f>SUM(K61:K63)</f>
        <v>2.5127500000000005</v>
      </c>
    </row>
    <row r="65" ht="12.75">
      <c r="K65">
        <f>+K60-K64-K70</f>
        <v>8.90183</v>
      </c>
    </row>
    <row r="66" spans="4:11" ht="12.75">
      <c r="D66" t="s">
        <v>16</v>
      </c>
      <c r="G66">
        <v>2</v>
      </c>
      <c r="H66">
        <v>2.77</v>
      </c>
      <c r="I66">
        <v>0.23</v>
      </c>
      <c r="J66">
        <v>0.3</v>
      </c>
      <c r="K66">
        <f>+J66*I66*H66*G66</f>
        <v>0.38226000000000004</v>
      </c>
    </row>
    <row r="67" spans="7:11" ht="12.75">
      <c r="G67">
        <v>2</v>
      </c>
      <c r="H67">
        <v>2.54</v>
      </c>
      <c r="I67">
        <v>0.23</v>
      </c>
      <c r="J67">
        <v>0.3</v>
      </c>
      <c r="K67">
        <f>+J67*I67*H67*G67</f>
        <v>0.35052000000000005</v>
      </c>
    </row>
    <row r="68" spans="7:11" ht="12.75">
      <c r="G68">
        <v>2</v>
      </c>
      <c r="H68">
        <v>3</v>
      </c>
      <c r="I68">
        <v>0.23</v>
      </c>
      <c r="J68">
        <v>0.3</v>
      </c>
      <c r="K68">
        <f>+J68*I68*H68*G68</f>
        <v>0.41400000000000003</v>
      </c>
    </row>
    <row r="69" ht="12.75">
      <c r="K69">
        <f>+K70-K68-K67-K66</f>
        <v>0.05321999999999982</v>
      </c>
    </row>
    <row r="70" spans="4:11" ht="12.75">
      <c r="D70" t="s">
        <v>75</v>
      </c>
      <c r="K70">
        <v>1.2</v>
      </c>
    </row>
    <row r="72" spans="4:11" ht="12.75">
      <c r="D72" t="s">
        <v>17</v>
      </c>
      <c r="G72">
        <v>2</v>
      </c>
      <c r="H72">
        <v>8.1</v>
      </c>
      <c r="I72">
        <v>0.23</v>
      </c>
      <c r="J72">
        <v>0.35</v>
      </c>
      <c r="K72">
        <f>+J72*I72*H72*G72</f>
        <v>1.3041</v>
      </c>
    </row>
    <row r="74" spans="4:11" ht="12.75">
      <c r="D74" t="s">
        <v>18</v>
      </c>
      <c r="G74">
        <v>1</v>
      </c>
      <c r="H74">
        <v>6</v>
      </c>
      <c r="I74">
        <v>6.9</v>
      </c>
      <c r="J74">
        <v>0.12</v>
      </c>
      <c r="K74">
        <f>+J74*I74*H74*G74</f>
        <v>4.968</v>
      </c>
    </row>
    <row r="75" spans="4:11" ht="12.75">
      <c r="D75" t="s">
        <v>67</v>
      </c>
      <c r="G75">
        <v>1</v>
      </c>
      <c r="H75">
        <v>6</v>
      </c>
      <c r="I75">
        <v>0.1</v>
      </c>
      <c r="J75">
        <v>1.2</v>
      </c>
      <c r="K75">
        <f>+J75*I75*H75*G75</f>
        <v>0.72</v>
      </c>
    </row>
    <row r="76" spans="4:11" ht="12.75">
      <c r="D76" t="s">
        <v>75</v>
      </c>
      <c r="K76">
        <f>+K77-K75-K74</f>
        <v>0.012000000000000455</v>
      </c>
    </row>
    <row r="77" ht="12.75">
      <c r="K77">
        <v>5.7</v>
      </c>
    </row>
    <row r="79" spans="4:11" ht="12.75">
      <c r="D79" t="s">
        <v>33</v>
      </c>
      <c r="G79">
        <v>4</v>
      </c>
      <c r="H79">
        <v>2</v>
      </c>
      <c r="I79">
        <v>0.23</v>
      </c>
      <c r="J79">
        <v>0.1</v>
      </c>
      <c r="K79">
        <f>+J79*I79*H79*G79</f>
        <v>0.18400000000000002</v>
      </c>
    </row>
    <row r="81" spans="4:11" ht="12.75">
      <c r="D81" t="s">
        <v>19</v>
      </c>
      <c r="G81">
        <v>1</v>
      </c>
      <c r="H81">
        <v>1.25</v>
      </c>
      <c r="J81">
        <v>2.1</v>
      </c>
      <c r="K81">
        <f>+J81*H81*G81</f>
        <v>2.625</v>
      </c>
    </row>
    <row r="82" spans="4:11" ht="12.75">
      <c r="D82" t="s">
        <v>20</v>
      </c>
      <c r="G82">
        <v>4</v>
      </c>
      <c r="H82">
        <v>1.5</v>
      </c>
      <c r="J82">
        <v>1.25</v>
      </c>
      <c r="K82">
        <f>+J82*H82*G82</f>
        <v>7.5</v>
      </c>
    </row>
    <row r="83" ht="12.75">
      <c r="K83">
        <f>SUM(K81:K82)</f>
        <v>10.125</v>
      </c>
    </row>
    <row r="85" spans="4:11" ht="12.75">
      <c r="D85" t="s">
        <v>21</v>
      </c>
      <c r="G85">
        <v>1</v>
      </c>
      <c r="H85">
        <v>6</v>
      </c>
      <c r="I85">
        <v>6.9</v>
      </c>
      <c r="K85">
        <f>+I85*H85*G85</f>
        <v>41.400000000000006</v>
      </c>
    </row>
    <row r="86" spans="4:11" ht="12.75">
      <c r="D86" t="s">
        <v>22</v>
      </c>
      <c r="G86">
        <v>3</v>
      </c>
      <c r="H86">
        <v>6.9</v>
      </c>
      <c r="J86">
        <v>0.35</v>
      </c>
      <c r="K86">
        <f>+J86*H86*G86</f>
        <v>7.245</v>
      </c>
    </row>
    <row r="87" spans="4:11" ht="12.75">
      <c r="D87" t="s">
        <v>67</v>
      </c>
      <c r="G87">
        <v>2</v>
      </c>
      <c r="H87">
        <v>6</v>
      </c>
      <c r="J87">
        <v>1.2</v>
      </c>
      <c r="K87">
        <f>+J87*H87*G87</f>
        <v>14.399999999999999</v>
      </c>
    </row>
    <row r="88" ht="12.75">
      <c r="K88">
        <f>SUM(K85:K87)</f>
        <v>63.045</v>
      </c>
    </row>
    <row r="89" ht="12.75">
      <c r="D89" t="s">
        <v>23</v>
      </c>
    </row>
    <row r="90" spans="4:11" ht="12.75">
      <c r="D90" t="s">
        <v>24</v>
      </c>
      <c r="G90">
        <v>2</v>
      </c>
      <c r="H90">
        <v>5.77</v>
      </c>
      <c r="J90">
        <v>3.3</v>
      </c>
      <c r="K90">
        <f>+J90*H90*G90</f>
        <v>38.081999999999994</v>
      </c>
    </row>
    <row r="91" spans="7:11" ht="12.75">
      <c r="G91">
        <v>1</v>
      </c>
      <c r="H91">
        <v>6.44</v>
      </c>
      <c r="J91">
        <v>3.3</v>
      </c>
      <c r="K91">
        <f>+J91*H91*G91</f>
        <v>21.252</v>
      </c>
    </row>
    <row r="92" spans="4:11" ht="12.75">
      <c r="D92" t="s">
        <v>25</v>
      </c>
      <c r="G92">
        <v>1</v>
      </c>
      <c r="H92">
        <v>6</v>
      </c>
      <c r="J92">
        <v>3.9</v>
      </c>
      <c r="K92">
        <f>+J92*H92*G92</f>
        <v>23.4</v>
      </c>
    </row>
    <row r="93" spans="7:11" ht="12.75">
      <c r="G93">
        <v>1</v>
      </c>
      <c r="H93">
        <v>6.9</v>
      </c>
      <c r="J93">
        <v>3.9</v>
      </c>
      <c r="K93">
        <f>+J93*H93*G93</f>
        <v>26.91</v>
      </c>
    </row>
    <row r="94" ht="12.75">
      <c r="K94">
        <f>SUM(K90:K93)</f>
        <v>109.64399999999998</v>
      </c>
    </row>
    <row r="95" spans="4:11" ht="12.75">
      <c r="D95" t="s">
        <v>13</v>
      </c>
      <c r="G95">
        <v>0.5</v>
      </c>
      <c r="H95">
        <v>1.2</v>
      </c>
      <c r="J95">
        <v>2.1</v>
      </c>
      <c r="K95">
        <f>+J95*H95*G95</f>
        <v>1.26</v>
      </c>
    </row>
    <row r="96" spans="4:11" ht="12.75">
      <c r="D96" t="s">
        <v>28</v>
      </c>
      <c r="G96" t="s">
        <v>29</v>
      </c>
      <c r="H96">
        <v>1.5</v>
      </c>
      <c r="J96">
        <v>1.25</v>
      </c>
      <c r="K96">
        <f>4*0.5*1.5*1.25</f>
        <v>3.75</v>
      </c>
    </row>
    <row r="97" ht="12.75">
      <c r="K97">
        <f>SUM(K95:K96)</f>
        <v>5.01</v>
      </c>
    </row>
    <row r="98" ht="12.75">
      <c r="K98">
        <f>+K94-K97</f>
        <v>104.63399999999997</v>
      </c>
    </row>
    <row r="100" spans="4:11" ht="12.75">
      <c r="D100" t="s">
        <v>30</v>
      </c>
      <c r="G100">
        <v>1</v>
      </c>
      <c r="H100">
        <v>5.77</v>
      </c>
      <c r="I100">
        <v>6.44</v>
      </c>
      <c r="K100">
        <f>+I100*H100*G100</f>
        <v>37.1588</v>
      </c>
    </row>
    <row r="101" spans="7:11" ht="12.75">
      <c r="G101">
        <v>1</v>
      </c>
      <c r="H101">
        <v>5.77</v>
      </c>
      <c r="I101">
        <v>0.97</v>
      </c>
      <c r="K101">
        <f>+I101*H101*G101</f>
        <v>5.5969</v>
      </c>
    </row>
    <row r="102" ht="12.75">
      <c r="K102">
        <f>SUM(K100:K101)</f>
        <v>42.7557</v>
      </c>
    </row>
    <row r="103" ht="12.75">
      <c r="D103" t="s">
        <v>31</v>
      </c>
    </row>
    <row r="104" spans="4:11" ht="12.75">
      <c r="D104" t="s">
        <v>4</v>
      </c>
      <c r="G104">
        <v>7</v>
      </c>
      <c r="H104">
        <v>1.26</v>
      </c>
      <c r="J104">
        <v>4.9</v>
      </c>
      <c r="K104">
        <f>+J104*H104*G104</f>
        <v>43.218</v>
      </c>
    </row>
    <row r="105" spans="4:11" ht="12.75">
      <c r="D105" t="s">
        <v>6</v>
      </c>
      <c r="G105">
        <v>4</v>
      </c>
      <c r="H105">
        <v>2.77</v>
      </c>
      <c r="J105">
        <v>0.45</v>
      </c>
      <c r="K105">
        <f aca="true" t="shared" si="1" ref="K105:K116">+J105*H105*G105</f>
        <v>4.986</v>
      </c>
    </row>
    <row r="106" spans="7:11" ht="12.75">
      <c r="G106">
        <v>4</v>
      </c>
      <c r="H106">
        <v>2.54</v>
      </c>
      <c r="J106">
        <v>0.45</v>
      </c>
      <c r="K106">
        <f t="shared" si="1"/>
        <v>4.572</v>
      </c>
    </row>
    <row r="107" spans="7:11" ht="12.75">
      <c r="G107">
        <v>4</v>
      </c>
      <c r="H107">
        <v>3</v>
      </c>
      <c r="J107">
        <v>0.45</v>
      </c>
      <c r="K107">
        <f t="shared" si="1"/>
        <v>5.4</v>
      </c>
    </row>
    <row r="108" spans="4:11" ht="12.75">
      <c r="D108" t="s">
        <v>32</v>
      </c>
      <c r="G108">
        <v>4</v>
      </c>
      <c r="H108">
        <v>2.77</v>
      </c>
      <c r="J108">
        <v>0.3</v>
      </c>
      <c r="K108">
        <f t="shared" si="1"/>
        <v>3.324</v>
      </c>
    </row>
    <row r="109" spans="7:11" ht="12.75">
      <c r="G109">
        <v>4</v>
      </c>
      <c r="H109">
        <v>2.54</v>
      </c>
      <c r="J109">
        <v>0.3</v>
      </c>
      <c r="K109">
        <f t="shared" si="1"/>
        <v>3.048</v>
      </c>
    </row>
    <row r="110" spans="7:11" ht="12.75">
      <c r="G110">
        <v>4</v>
      </c>
      <c r="H110">
        <v>3</v>
      </c>
      <c r="J110">
        <v>0.3</v>
      </c>
      <c r="K110">
        <f t="shared" si="1"/>
        <v>3.5999999999999996</v>
      </c>
    </row>
    <row r="112" spans="4:11" ht="12.75">
      <c r="D112" t="s">
        <v>34</v>
      </c>
      <c r="G112">
        <v>6</v>
      </c>
      <c r="H112">
        <v>6.9</v>
      </c>
      <c r="J112">
        <v>0.35</v>
      </c>
      <c r="K112">
        <f t="shared" si="1"/>
        <v>14.49</v>
      </c>
    </row>
    <row r="113" spans="4:11" ht="12.75">
      <c r="D113" t="s">
        <v>35</v>
      </c>
      <c r="G113">
        <v>1</v>
      </c>
      <c r="H113">
        <v>6</v>
      </c>
      <c r="I113">
        <v>6.9</v>
      </c>
      <c r="K113">
        <f>+I113*H113*G113</f>
        <v>41.400000000000006</v>
      </c>
    </row>
    <row r="114" spans="4:11" ht="12.75">
      <c r="D114" t="s">
        <v>36</v>
      </c>
      <c r="G114">
        <v>2</v>
      </c>
      <c r="H114">
        <v>6</v>
      </c>
      <c r="J114">
        <v>0.12</v>
      </c>
      <c r="K114">
        <f t="shared" si="1"/>
        <v>1.44</v>
      </c>
    </row>
    <row r="115" spans="7:11" ht="12.75">
      <c r="G115">
        <v>2</v>
      </c>
      <c r="H115">
        <v>6.9</v>
      </c>
      <c r="J115">
        <v>0.12</v>
      </c>
      <c r="K115">
        <f t="shared" si="1"/>
        <v>1.656</v>
      </c>
    </row>
    <row r="116" spans="4:11" ht="12.75">
      <c r="D116" t="s">
        <v>67</v>
      </c>
      <c r="G116">
        <v>2</v>
      </c>
      <c r="H116">
        <v>6</v>
      </c>
      <c r="J116">
        <v>1.2</v>
      </c>
      <c r="K116">
        <f t="shared" si="1"/>
        <v>14.399999999999999</v>
      </c>
    </row>
    <row r="117" ht="12.75">
      <c r="K117">
        <f>SUM(K104:K116)</f>
        <v>141.534</v>
      </c>
    </row>
    <row r="119" spans="4:11" ht="12.75">
      <c r="D119" t="s">
        <v>37</v>
      </c>
      <c r="G119" t="s">
        <v>38</v>
      </c>
      <c r="K119">
        <v>28</v>
      </c>
    </row>
    <row r="120" ht="12.75">
      <c r="D120" t="s">
        <v>39</v>
      </c>
    </row>
    <row r="121" spans="4:11" ht="12.75">
      <c r="D121" t="s">
        <v>40</v>
      </c>
      <c r="K121">
        <f>+K98+K88</f>
        <v>167.67899999999997</v>
      </c>
    </row>
    <row r="123" ht="12.75">
      <c r="D123" t="s">
        <v>101</v>
      </c>
    </row>
    <row r="124" spans="4:11" ht="12.75">
      <c r="D124" t="s">
        <v>102</v>
      </c>
      <c r="G124" t="s">
        <v>104</v>
      </c>
      <c r="H124">
        <v>1.2</v>
      </c>
      <c r="J124">
        <v>2.1</v>
      </c>
      <c r="K124">
        <f>+J124*H124*2.5</f>
        <v>6.3</v>
      </c>
    </row>
    <row r="125" spans="4:11" ht="12.75">
      <c r="D125" t="s">
        <v>28</v>
      </c>
      <c r="G125" t="s">
        <v>106</v>
      </c>
      <c r="H125">
        <v>1.5</v>
      </c>
      <c r="J125">
        <v>1.25</v>
      </c>
      <c r="K125">
        <f>J125*H125*11</f>
        <v>20.625</v>
      </c>
    </row>
    <row r="126" ht="12.75">
      <c r="K126">
        <f>SUM(K124:K125)</f>
        <v>26.925</v>
      </c>
    </row>
    <row r="128" ht="12.75">
      <c r="D128" t="s">
        <v>41</v>
      </c>
    </row>
    <row r="129" spans="4:8" ht="12.75">
      <c r="D129" t="s">
        <v>42</v>
      </c>
      <c r="H129">
        <f>+K41</f>
        <v>6.5</v>
      </c>
    </row>
    <row r="130" spans="4:8" ht="12.75">
      <c r="D130" t="s">
        <v>4</v>
      </c>
      <c r="H130" s="1">
        <f>+K43</f>
        <v>3.1556000000000006</v>
      </c>
    </row>
    <row r="131" spans="4:8" ht="12.75">
      <c r="D131" t="s">
        <v>6</v>
      </c>
      <c r="H131">
        <f>+K49</f>
        <v>1.8</v>
      </c>
    </row>
    <row r="132" spans="4:8" ht="12.75">
      <c r="D132" t="s">
        <v>32</v>
      </c>
      <c r="H132">
        <f>+K70</f>
        <v>1.2</v>
      </c>
    </row>
    <row r="133" spans="4:8" ht="12.75">
      <c r="D133" t="s">
        <v>43</v>
      </c>
      <c r="H133" s="1">
        <f>+K79</f>
        <v>0.18400000000000002</v>
      </c>
    </row>
    <row r="134" spans="4:8" ht="12.75">
      <c r="D134" t="s">
        <v>34</v>
      </c>
      <c r="H134" s="1">
        <f>+K72</f>
        <v>1.3041</v>
      </c>
    </row>
    <row r="135" spans="4:8" ht="12.75">
      <c r="D135" t="s">
        <v>35</v>
      </c>
      <c r="H135">
        <f>+K77</f>
        <v>5.7</v>
      </c>
    </row>
    <row r="136" spans="8:11" ht="12.75">
      <c r="H136">
        <f>SUM(H129:H135)</f>
        <v>19.8437</v>
      </c>
      <c r="I136">
        <v>120</v>
      </c>
      <c r="K136">
        <f>+I136*H136</f>
        <v>2381.2439999999997</v>
      </c>
    </row>
    <row r="142" ht="12.75">
      <c r="D142" t="s">
        <v>44</v>
      </c>
    </row>
    <row r="143" spans="4:11" ht="12.75">
      <c r="D143" t="s">
        <v>5</v>
      </c>
      <c r="G143">
        <v>19</v>
      </c>
      <c r="H143">
        <v>0.4</v>
      </c>
      <c r="I143">
        <v>0.23</v>
      </c>
      <c r="J143">
        <f>3.3+0.12+0.78</f>
        <v>4.2</v>
      </c>
      <c r="K143">
        <f aca="true" t="shared" si="2" ref="K143:K177">+J143*I143*H143*G143</f>
        <v>7.3416000000000015</v>
      </c>
    </row>
    <row r="144" spans="4:11" ht="12.75">
      <c r="D144" t="s">
        <v>45</v>
      </c>
      <c r="G144">
        <v>4</v>
      </c>
      <c r="H144">
        <v>2.7</v>
      </c>
      <c r="I144">
        <v>0.23</v>
      </c>
      <c r="J144">
        <v>0.3</v>
      </c>
      <c r="K144">
        <f t="shared" si="2"/>
        <v>0.7452000000000001</v>
      </c>
    </row>
    <row r="145" spans="7:11" ht="12.75">
      <c r="G145">
        <v>8</v>
      </c>
      <c r="H145">
        <f>3.5-0.23</f>
        <v>3.27</v>
      </c>
      <c r="I145">
        <v>0.23</v>
      </c>
      <c r="J145">
        <v>0.3</v>
      </c>
      <c r="K145">
        <f t="shared" si="2"/>
        <v>1.8050400000000002</v>
      </c>
    </row>
    <row r="146" spans="7:11" ht="12.75">
      <c r="G146">
        <v>3</v>
      </c>
      <c r="H146">
        <v>2.4</v>
      </c>
      <c r="I146">
        <v>0.23</v>
      </c>
      <c r="J146">
        <v>0.3</v>
      </c>
      <c r="K146">
        <f t="shared" si="2"/>
        <v>0.4968</v>
      </c>
    </row>
    <row r="147" spans="7:11" ht="12.75">
      <c r="G147">
        <v>2</v>
      </c>
      <c r="H147">
        <v>3</v>
      </c>
      <c r="I147">
        <v>0.23</v>
      </c>
      <c r="J147">
        <v>0.3</v>
      </c>
      <c r="K147">
        <f t="shared" si="2"/>
        <v>0.41400000000000003</v>
      </c>
    </row>
    <row r="148" spans="7:11" ht="12.75">
      <c r="G148">
        <v>2</v>
      </c>
      <c r="H148">
        <v>2.4</v>
      </c>
      <c r="I148">
        <v>0.23</v>
      </c>
      <c r="J148">
        <v>0.3</v>
      </c>
      <c r="K148">
        <f t="shared" si="2"/>
        <v>0.3312</v>
      </c>
    </row>
    <row r="149" spans="7:11" ht="12.75">
      <c r="G149">
        <v>2</v>
      </c>
      <c r="H149">
        <v>3.6</v>
      </c>
      <c r="I149">
        <v>0.23</v>
      </c>
      <c r="J149">
        <v>0.3</v>
      </c>
      <c r="K149">
        <f t="shared" si="2"/>
        <v>0.4968000000000001</v>
      </c>
    </row>
    <row r="150" spans="4:11" ht="12.75">
      <c r="D150" t="s">
        <v>50</v>
      </c>
      <c r="G150">
        <v>1</v>
      </c>
      <c r="H150">
        <v>2.4</v>
      </c>
      <c r="I150">
        <v>1.2</v>
      </c>
      <c r="J150">
        <v>0.15</v>
      </c>
      <c r="K150">
        <f t="shared" si="2"/>
        <v>0.432</v>
      </c>
    </row>
    <row r="151" spans="4:11" ht="12.75">
      <c r="D151" t="s">
        <v>51</v>
      </c>
      <c r="G151">
        <v>1</v>
      </c>
      <c r="H151">
        <v>2.7</v>
      </c>
      <c r="I151">
        <v>1.2</v>
      </c>
      <c r="J151">
        <v>0.15</v>
      </c>
      <c r="K151">
        <f t="shared" si="2"/>
        <v>0.486</v>
      </c>
    </row>
    <row r="152" spans="4:11" ht="12.75">
      <c r="D152" t="s">
        <v>43</v>
      </c>
      <c r="G152">
        <v>10</v>
      </c>
      <c r="H152">
        <v>2</v>
      </c>
      <c r="I152">
        <v>0.23</v>
      </c>
      <c r="J152">
        <v>0.1</v>
      </c>
      <c r="K152">
        <f t="shared" si="2"/>
        <v>0.4600000000000001</v>
      </c>
    </row>
    <row r="153" spans="4:11" ht="12.75">
      <c r="D153" t="s">
        <v>46</v>
      </c>
      <c r="G153">
        <v>5</v>
      </c>
      <c r="H153">
        <f>6.67-0.23+1.2</f>
        <v>7.64</v>
      </c>
      <c r="I153">
        <v>0.23</v>
      </c>
      <c r="J153">
        <v>0.35</v>
      </c>
      <c r="K153">
        <f t="shared" si="2"/>
        <v>3.0751</v>
      </c>
    </row>
    <row r="154" spans="4:11" ht="12.75">
      <c r="D154" t="s">
        <v>47</v>
      </c>
      <c r="G154">
        <v>1</v>
      </c>
      <c r="H154">
        <v>22.66</v>
      </c>
      <c r="I154">
        <f>6.9+1.2</f>
        <v>8.1</v>
      </c>
      <c r="J154">
        <v>0.12</v>
      </c>
      <c r="K154">
        <f t="shared" si="2"/>
        <v>22.02552</v>
      </c>
    </row>
    <row r="155" spans="4:11" ht="12.75">
      <c r="D155" t="s">
        <v>67</v>
      </c>
      <c r="G155">
        <v>1</v>
      </c>
      <c r="H155">
        <v>22.66</v>
      </c>
      <c r="I155">
        <v>0.1</v>
      </c>
      <c r="J155">
        <v>1.2</v>
      </c>
      <c r="K155">
        <f t="shared" si="2"/>
        <v>2.7192</v>
      </c>
    </row>
    <row r="156" spans="4:11" ht="12.75">
      <c r="D156" t="s">
        <v>75</v>
      </c>
      <c r="K156">
        <v>0.1754</v>
      </c>
    </row>
    <row r="157" ht="12.75">
      <c r="K157" s="1">
        <f>SUM(K143:K156)</f>
        <v>41.00386000000001</v>
      </c>
    </row>
    <row r="159" spans="4:11" ht="12.75">
      <c r="D159" t="s">
        <v>48</v>
      </c>
      <c r="G159">
        <v>4</v>
      </c>
      <c r="H159">
        <v>2.7</v>
      </c>
      <c r="I159">
        <v>0.23</v>
      </c>
      <c r="J159">
        <v>3</v>
      </c>
      <c r="K159">
        <f t="shared" si="2"/>
        <v>7.452000000000001</v>
      </c>
    </row>
    <row r="160" spans="7:11" ht="12.75">
      <c r="G160">
        <v>8</v>
      </c>
      <c r="H160">
        <f>3.5-0.23</f>
        <v>3.27</v>
      </c>
      <c r="I160">
        <v>0.23</v>
      </c>
      <c r="J160">
        <v>3</v>
      </c>
      <c r="K160">
        <f t="shared" si="2"/>
        <v>18.050400000000003</v>
      </c>
    </row>
    <row r="161" spans="7:11" ht="12.75">
      <c r="G161">
        <v>4</v>
      </c>
      <c r="H161">
        <v>2.4</v>
      </c>
      <c r="I161">
        <v>0.23</v>
      </c>
      <c r="J161">
        <v>3</v>
      </c>
      <c r="K161">
        <f t="shared" si="2"/>
        <v>6.6240000000000006</v>
      </c>
    </row>
    <row r="162" spans="7:11" ht="12.75">
      <c r="G162">
        <v>2</v>
      </c>
      <c r="H162">
        <v>3</v>
      </c>
      <c r="I162">
        <v>0.23</v>
      </c>
      <c r="J162">
        <v>3</v>
      </c>
      <c r="K162">
        <f t="shared" si="2"/>
        <v>4.140000000000001</v>
      </c>
    </row>
    <row r="163" spans="7:11" ht="12.75">
      <c r="G163">
        <v>2</v>
      </c>
      <c r="H163">
        <v>2.4</v>
      </c>
      <c r="I163">
        <v>0.23</v>
      </c>
      <c r="J163">
        <v>3</v>
      </c>
      <c r="K163">
        <f t="shared" si="2"/>
        <v>3.3120000000000003</v>
      </c>
    </row>
    <row r="164" spans="7:11" ht="12.75">
      <c r="G164">
        <v>2</v>
      </c>
      <c r="H164">
        <v>3.6</v>
      </c>
      <c r="I164">
        <v>0.23</v>
      </c>
      <c r="J164">
        <v>3</v>
      </c>
      <c r="K164">
        <f t="shared" si="2"/>
        <v>4.968000000000001</v>
      </c>
    </row>
    <row r="165" ht="12.75">
      <c r="K165">
        <f>SUM(K159:K164)</f>
        <v>44.546400000000006</v>
      </c>
    </row>
    <row r="166" spans="4:11" ht="12.75">
      <c r="D166" t="s">
        <v>13</v>
      </c>
      <c r="G166">
        <v>3</v>
      </c>
      <c r="H166">
        <v>1.2</v>
      </c>
      <c r="I166">
        <v>0.23</v>
      </c>
      <c r="J166">
        <v>2.1</v>
      </c>
      <c r="K166">
        <f t="shared" si="2"/>
        <v>1.7388</v>
      </c>
    </row>
    <row r="167" spans="7:11" ht="12.75">
      <c r="G167">
        <v>1</v>
      </c>
      <c r="H167">
        <v>0.75</v>
      </c>
      <c r="I167">
        <v>0.23</v>
      </c>
      <c r="J167">
        <v>2.1</v>
      </c>
      <c r="K167">
        <f t="shared" si="2"/>
        <v>0.36225</v>
      </c>
    </row>
    <row r="168" spans="7:11" ht="12.75">
      <c r="G168">
        <v>2</v>
      </c>
      <c r="H168">
        <v>0.75</v>
      </c>
      <c r="I168">
        <v>0.23</v>
      </c>
      <c r="J168">
        <v>2.1</v>
      </c>
      <c r="K168">
        <f t="shared" si="2"/>
        <v>0.7245</v>
      </c>
    </row>
    <row r="169" spans="4:11" ht="12.75">
      <c r="D169" t="s">
        <v>28</v>
      </c>
      <c r="G169">
        <v>10</v>
      </c>
      <c r="H169">
        <v>1.5</v>
      </c>
      <c r="I169">
        <v>0.23</v>
      </c>
      <c r="J169">
        <v>1.25</v>
      </c>
      <c r="K169">
        <f t="shared" si="2"/>
        <v>4.3125</v>
      </c>
    </row>
    <row r="170" spans="4:11" ht="12.75">
      <c r="D170" t="s">
        <v>49</v>
      </c>
      <c r="G170">
        <v>1</v>
      </c>
      <c r="H170">
        <v>2.4</v>
      </c>
      <c r="I170">
        <v>0.23</v>
      </c>
      <c r="J170">
        <v>2.1</v>
      </c>
      <c r="K170">
        <f t="shared" si="2"/>
        <v>1.1592</v>
      </c>
    </row>
    <row r="171" ht="12.75">
      <c r="K171">
        <f>SUM(K166:K170)</f>
        <v>8.29725</v>
      </c>
    </row>
    <row r="172" spans="4:11" ht="12.75">
      <c r="D172" t="s">
        <v>52</v>
      </c>
      <c r="G172">
        <v>4</v>
      </c>
      <c r="H172">
        <v>2.7</v>
      </c>
      <c r="I172">
        <v>0.23</v>
      </c>
      <c r="J172">
        <v>0.3</v>
      </c>
      <c r="K172">
        <f t="shared" si="2"/>
        <v>0.7452000000000001</v>
      </c>
    </row>
    <row r="173" spans="7:11" ht="12.75">
      <c r="G173">
        <v>8</v>
      </c>
      <c r="H173">
        <f>3.5-0.23</f>
        <v>3.27</v>
      </c>
      <c r="I173">
        <v>0.23</v>
      </c>
      <c r="J173">
        <v>0.3</v>
      </c>
      <c r="K173">
        <f t="shared" si="2"/>
        <v>1.8050400000000002</v>
      </c>
    </row>
    <row r="174" spans="7:11" ht="12.75">
      <c r="G174">
        <v>2</v>
      </c>
      <c r="H174">
        <v>2.4</v>
      </c>
      <c r="I174">
        <v>0.23</v>
      </c>
      <c r="J174">
        <v>0.3</v>
      </c>
      <c r="K174">
        <f t="shared" si="2"/>
        <v>0.3312</v>
      </c>
    </row>
    <row r="175" spans="7:11" ht="12.75">
      <c r="G175">
        <v>2</v>
      </c>
      <c r="H175">
        <v>3</v>
      </c>
      <c r="I175">
        <v>0.23</v>
      </c>
      <c r="J175">
        <v>0.3</v>
      </c>
      <c r="K175">
        <f t="shared" si="2"/>
        <v>0.41400000000000003</v>
      </c>
    </row>
    <row r="176" spans="7:11" ht="12.75">
      <c r="G176">
        <v>1</v>
      </c>
      <c r="H176">
        <v>2.4</v>
      </c>
      <c r="I176">
        <v>0.23</v>
      </c>
      <c r="J176">
        <v>0.3</v>
      </c>
      <c r="K176">
        <f t="shared" si="2"/>
        <v>0.1656</v>
      </c>
    </row>
    <row r="177" spans="7:11" ht="12.75">
      <c r="G177">
        <v>1</v>
      </c>
      <c r="H177">
        <v>3.6</v>
      </c>
      <c r="I177">
        <v>0.23</v>
      </c>
      <c r="J177">
        <v>0.3</v>
      </c>
      <c r="K177">
        <f t="shared" si="2"/>
        <v>0.24840000000000004</v>
      </c>
    </row>
    <row r="178" ht="12.75">
      <c r="K178">
        <f>SUM(K172:K177)</f>
        <v>3.7094400000000007</v>
      </c>
    </row>
    <row r="179" ht="12.75">
      <c r="K179">
        <f>+K178+K165-K171</f>
        <v>39.95859000000001</v>
      </c>
    </row>
    <row r="180" ht="12.75">
      <c r="D180" t="s">
        <v>53</v>
      </c>
    </row>
    <row r="181" spans="4:11" ht="12.75">
      <c r="D181" t="s">
        <v>54</v>
      </c>
      <c r="G181">
        <v>1</v>
      </c>
      <c r="H181">
        <v>22.66</v>
      </c>
      <c r="I181">
        <v>8.1</v>
      </c>
      <c r="K181">
        <f>+I181*H181*G181</f>
        <v>183.546</v>
      </c>
    </row>
    <row r="182" spans="4:11" ht="12.75">
      <c r="D182" t="s">
        <v>55</v>
      </c>
      <c r="G182" t="s">
        <v>56</v>
      </c>
      <c r="H182">
        <v>7.64</v>
      </c>
      <c r="J182">
        <v>0.35</v>
      </c>
      <c r="K182">
        <f>10*7.64*0.35</f>
        <v>26.739999999999995</v>
      </c>
    </row>
    <row r="183" spans="4:11" ht="12.75">
      <c r="D183" t="s">
        <v>64</v>
      </c>
      <c r="G183">
        <v>1</v>
      </c>
      <c r="H183">
        <v>2.4</v>
      </c>
      <c r="I183">
        <v>1.2</v>
      </c>
      <c r="K183">
        <f>+I183*H183*G183</f>
        <v>2.88</v>
      </c>
    </row>
    <row r="184" spans="4:11" ht="12.75">
      <c r="D184" t="s">
        <v>51</v>
      </c>
      <c r="G184">
        <v>1</v>
      </c>
      <c r="H184">
        <v>2.7</v>
      </c>
      <c r="I184">
        <v>1.2</v>
      </c>
      <c r="K184">
        <f>+I184*H184*G184</f>
        <v>3.24</v>
      </c>
    </row>
    <row r="185" ht="12.75">
      <c r="K185">
        <f>SUM(K181:K184)</f>
        <v>216.406</v>
      </c>
    </row>
    <row r="187" ht="12.75">
      <c r="D187" t="s">
        <v>57</v>
      </c>
    </row>
    <row r="188" spans="4:11" ht="12.75">
      <c r="D188" t="s">
        <v>58</v>
      </c>
      <c r="G188">
        <v>1</v>
      </c>
      <c r="H188">
        <f>22.66-0.46</f>
        <v>22.2</v>
      </c>
      <c r="I188">
        <f>8.1-0.46</f>
        <v>7.64</v>
      </c>
      <c r="K188">
        <f>+I188*H188*G188</f>
        <v>169.60799999999998</v>
      </c>
    </row>
    <row r="190" spans="4:11" ht="12.75">
      <c r="D190" t="s">
        <v>59</v>
      </c>
      <c r="G190">
        <v>1</v>
      </c>
      <c r="H190">
        <v>19.57</v>
      </c>
      <c r="I190">
        <f>6.44+1.2</f>
        <v>7.640000000000001</v>
      </c>
      <c r="K190">
        <f>+I190*H190*G190</f>
        <v>149.5148</v>
      </c>
    </row>
    <row r="192" ht="12.75">
      <c r="D192" t="s">
        <v>60</v>
      </c>
    </row>
    <row r="193" spans="4:11" ht="12.75">
      <c r="D193" t="s">
        <v>61</v>
      </c>
      <c r="G193">
        <v>3</v>
      </c>
      <c r="H193">
        <v>22.2</v>
      </c>
      <c r="J193">
        <v>3.3</v>
      </c>
      <c r="K193">
        <f>+J193*H193*G193</f>
        <v>219.77999999999997</v>
      </c>
    </row>
    <row r="194" spans="7:11" ht="12.75">
      <c r="G194">
        <v>2</v>
      </c>
      <c r="H194">
        <v>6.44</v>
      </c>
      <c r="J194">
        <v>3.3</v>
      </c>
      <c r="K194">
        <f aca="true" t="shared" si="3" ref="K194:K202">+J194*H194*G194</f>
        <v>42.504</v>
      </c>
    </row>
    <row r="195" spans="4:11" ht="12.75">
      <c r="D195" t="s">
        <v>62</v>
      </c>
      <c r="G195">
        <v>4</v>
      </c>
      <c r="H195">
        <v>2.4</v>
      </c>
      <c r="J195">
        <v>3.3</v>
      </c>
      <c r="K195">
        <f t="shared" si="3"/>
        <v>31.679999999999996</v>
      </c>
    </row>
    <row r="196" spans="4:11" ht="12.75">
      <c r="D196" t="s">
        <v>63</v>
      </c>
      <c r="G196">
        <v>2</v>
      </c>
      <c r="H196">
        <v>3.8</v>
      </c>
      <c r="J196">
        <v>3.3</v>
      </c>
      <c r="K196">
        <f t="shared" si="3"/>
        <v>25.08</v>
      </c>
    </row>
    <row r="197" spans="7:11" ht="12.75">
      <c r="G197">
        <v>2</v>
      </c>
      <c r="H197">
        <v>2.4</v>
      </c>
      <c r="J197">
        <v>3.3</v>
      </c>
      <c r="K197">
        <f t="shared" si="3"/>
        <v>15.839999999999998</v>
      </c>
    </row>
    <row r="198" ht="12.75">
      <c r="D198" t="s">
        <v>65</v>
      </c>
    </row>
    <row r="199" spans="4:11" ht="12.75">
      <c r="D199" t="s">
        <v>66</v>
      </c>
      <c r="G199">
        <v>1</v>
      </c>
      <c r="H199">
        <v>22.66</v>
      </c>
      <c r="J199">
        <f>3.3+0.12+0.3+0.23+0.1</f>
        <v>4.05</v>
      </c>
      <c r="K199">
        <f t="shared" si="3"/>
        <v>91.773</v>
      </c>
    </row>
    <row r="200" spans="7:11" ht="12.75">
      <c r="G200">
        <v>2</v>
      </c>
      <c r="H200">
        <v>6.9</v>
      </c>
      <c r="J200">
        <v>4.05</v>
      </c>
      <c r="K200">
        <f t="shared" si="3"/>
        <v>55.89</v>
      </c>
    </row>
    <row r="201" spans="7:11" ht="12.75">
      <c r="G201">
        <v>1</v>
      </c>
      <c r="H201">
        <v>22.66</v>
      </c>
      <c r="J201">
        <f>0.3+0.23+0.12+0.1</f>
        <v>0.75</v>
      </c>
      <c r="K201">
        <f t="shared" si="3"/>
        <v>16.995</v>
      </c>
    </row>
    <row r="202" spans="4:11" ht="12.75">
      <c r="D202" t="s">
        <v>67</v>
      </c>
      <c r="G202">
        <v>2</v>
      </c>
      <c r="H202">
        <v>22.66</v>
      </c>
      <c r="J202">
        <v>1.2</v>
      </c>
      <c r="K202">
        <f t="shared" si="3"/>
        <v>54.384</v>
      </c>
    </row>
    <row r="203" ht="12.75">
      <c r="K203">
        <f>SUM(K193:K202)</f>
        <v>553.9259999999999</v>
      </c>
    </row>
    <row r="204" spans="4:11" ht="12.75">
      <c r="D204" t="s">
        <v>13</v>
      </c>
      <c r="G204" t="s">
        <v>29</v>
      </c>
      <c r="H204">
        <v>1.2</v>
      </c>
      <c r="J204">
        <v>2.1</v>
      </c>
      <c r="K204">
        <f>4*0.5*1.2*2.1</f>
        <v>5.04</v>
      </c>
    </row>
    <row r="205" spans="7:11" ht="12.75">
      <c r="G205" t="s">
        <v>70</v>
      </c>
      <c r="H205">
        <v>0.75</v>
      </c>
      <c r="J205">
        <v>2.1</v>
      </c>
      <c r="K205">
        <f>0.5*0.75*2.1</f>
        <v>0.7875000000000001</v>
      </c>
    </row>
    <row r="206" spans="4:11" ht="12.75">
      <c r="D206" t="s">
        <v>68</v>
      </c>
      <c r="G206" t="s">
        <v>69</v>
      </c>
      <c r="H206">
        <v>1.5</v>
      </c>
      <c r="J206">
        <v>1.25</v>
      </c>
      <c r="K206">
        <f>5*1.5*1.25</f>
        <v>9.375</v>
      </c>
    </row>
    <row r="207" spans="4:11" ht="12.75">
      <c r="D207" t="s">
        <v>49</v>
      </c>
      <c r="G207">
        <v>1</v>
      </c>
      <c r="H207">
        <v>2.4</v>
      </c>
      <c r="J207">
        <v>2.1</v>
      </c>
      <c r="K207">
        <f>+J207*H207*G207</f>
        <v>5.04</v>
      </c>
    </row>
    <row r="208" ht="12.75">
      <c r="K208">
        <f>SUM(K204:K207)</f>
        <v>20.2425</v>
      </c>
    </row>
    <row r="209" ht="12.75">
      <c r="K209">
        <f>+K203-K208</f>
        <v>533.6835</v>
      </c>
    </row>
    <row r="211" spans="4:11" ht="12.75">
      <c r="D211" t="s">
        <v>19</v>
      </c>
      <c r="G211">
        <v>4</v>
      </c>
      <c r="H211">
        <v>1.2</v>
      </c>
      <c r="J211">
        <v>2.1</v>
      </c>
      <c r="K211">
        <f>+J211*H211*G211</f>
        <v>10.08</v>
      </c>
    </row>
    <row r="212" spans="7:11" ht="12.75">
      <c r="G212">
        <v>1</v>
      </c>
      <c r="H212">
        <v>0.75</v>
      </c>
      <c r="J212">
        <v>2.1</v>
      </c>
      <c r="K212">
        <f>+J212*H212*G212</f>
        <v>1.5750000000000002</v>
      </c>
    </row>
    <row r="213" ht="12.75">
      <c r="K213">
        <f>SUM(K211:K212)</f>
        <v>11.655000000000001</v>
      </c>
    </row>
    <row r="214" spans="4:11" ht="12.75">
      <c r="D214" t="s">
        <v>28</v>
      </c>
      <c r="G214">
        <v>10</v>
      </c>
      <c r="H214">
        <v>1.5</v>
      </c>
      <c r="J214">
        <v>1.25</v>
      </c>
      <c r="K214">
        <f>+J214*H214*G214</f>
        <v>18.75</v>
      </c>
    </row>
    <row r="216" ht="12.75">
      <c r="D216" t="s">
        <v>101</v>
      </c>
    </row>
    <row r="217" spans="4:11" ht="12.75">
      <c r="D217" t="s">
        <v>102</v>
      </c>
      <c r="G217" t="s">
        <v>103</v>
      </c>
      <c r="H217">
        <v>1.2</v>
      </c>
      <c r="J217">
        <v>2.1</v>
      </c>
      <c r="K217">
        <f>10*1.2*2.1</f>
        <v>25.200000000000003</v>
      </c>
    </row>
    <row r="218" spans="7:11" ht="12.75">
      <c r="G218" t="s">
        <v>104</v>
      </c>
      <c r="H218">
        <v>0.75</v>
      </c>
      <c r="J218">
        <v>2.1</v>
      </c>
      <c r="K218">
        <f>2.5*0.75*2.1</f>
        <v>3.9375</v>
      </c>
    </row>
    <row r="219" spans="4:11" ht="12.75">
      <c r="D219" t="s">
        <v>68</v>
      </c>
      <c r="G219" t="s">
        <v>105</v>
      </c>
      <c r="H219">
        <v>1.5</v>
      </c>
      <c r="J219">
        <v>1.25</v>
      </c>
      <c r="K219">
        <f>27.5*1.5*1.25</f>
        <v>51.5625</v>
      </c>
    </row>
    <row r="220" ht="12.75">
      <c r="K220">
        <f>SUM(K217:K219)</f>
        <v>80.7</v>
      </c>
    </row>
    <row r="221" ht="12.75">
      <c r="D221" t="s">
        <v>71</v>
      </c>
    </row>
    <row r="222" spans="4:11" ht="12.75">
      <c r="D222" t="s">
        <v>40</v>
      </c>
      <c r="K222">
        <f>+K209+K185</f>
        <v>750.0895</v>
      </c>
    </row>
    <row r="223" ht="12.75">
      <c r="D223" t="s">
        <v>31</v>
      </c>
    </row>
    <row r="224" spans="4:11" ht="12.75">
      <c r="D224" t="s">
        <v>4</v>
      </c>
      <c r="G224">
        <v>19</v>
      </c>
      <c r="H224">
        <f>2*0.4+2*0.23</f>
        <v>1.26</v>
      </c>
      <c r="J224">
        <v>4.2</v>
      </c>
      <c r="K224">
        <f>+J224*H224*G224</f>
        <v>100.54800000000002</v>
      </c>
    </row>
    <row r="225" spans="4:11" ht="12.75">
      <c r="D225" t="s">
        <v>72</v>
      </c>
      <c r="G225">
        <v>4</v>
      </c>
      <c r="H225">
        <v>2.7</v>
      </c>
      <c r="I225">
        <v>0.83</v>
      </c>
      <c r="K225">
        <f>+I225*H225*G225</f>
        <v>8.964</v>
      </c>
    </row>
    <row r="226" spans="7:11" ht="12.75">
      <c r="G226">
        <v>8</v>
      </c>
      <c r="H226">
        <f>3.5-0.23</f>
        <v>3.27</v>
      </c>
      <c r="I226">
        <v>0.83</v>
      </c>
      <c r="K226">
        <f aca="true" t="shared" si="4" ref="K226:K231">+I226*H226*G226</f>
        <v>21.712799999999998</v>
      </c>
    </row>
    <row r="227" spans="7:11" ht="12.75">
      <c r="G227">
        <v>3</v>
      </c>
      <c r="H227">
        <v>2.4</v>
      </c>
      <c r="I227">
        <v>0.83</v>
      </c>
      <c r="K227">
        <f t="shared" si="4"/>
        <v>5.975999999999999</v>
      </c>
    </row>
    <row r="228" spans="7:11" ht="12.75">
      <c r="G228">
        <v>2</v>
      </c>
      <c r="H228">
        <v>3</v>
      </c>
      <c r="I228">
        <v>0.83</v>
      </c>
      <c r="K228">
        <f t="shared" si="4"/>
        <v>4.9799999999999995</v>
      </c>
    </row>
    <row r="229" spans="7:11" ht="12.75">
      <c r="G229">
        <v>2</v>
      </c>
      <c r="H229">
        <v>2.4</v>
      </c>
      <c r="I229">
        <v>0.83</v>
      </c>
      <c r="K229">
        <f t="shared" si="4"/>
        <v>3.9839999999999995</v>
      </c>
    </row>
    <row r="230" spans="7:11" ht="12.75">
      <c r="G230">
        <v>2</v>
      </c>
      <c r="H230">
        <v>3.6</v>
      </c>
      <c r="I230">
        <v>0.83</v>
      </c>
      <c r="K230">
        <f t="shared" si="4"/>
        <v>5.976</v>
      </c>
    </row>
    <row r="231" spans="4:11" ht="12.75">
      <c r="D231" t="s">
        <v>50</v>
      </c>
      <c r="G231">
        <v>1</v>
      </c>
      <c r="H231">
        <v>2.4</v>
      </c>
      <c r="I231">
        <v>1.2</v>
      </c>
      <c r="K231">
        <f t="shared" si="4"/>
        <v>2.88</v>
      </c>
    </row>
    <row r="232" spans="7:11" ht="12.75">
      <c r="G232">
        <v>1</v>
      </c>
      <c r="H232">
        <v>2.4</v>
      </c>
      <c r="J232">
        <v>0.15</v>
      </c>
      <c r="K232">
        <f>+J232*H232*G232</f>
        <v>0.36</v>
      </c>
    </row>
    <row r="233" spans="7:11" ht="12.75">
      <c r="G233">
        <v>1</v>
      </c>
      <c r="H233">
        <v>1.2</v>
      </c>
      <c r="J233">
        <v>0.15</v>
      </c>
      <c r="K233">
        <f>+J233*H233*G233</f>
        <v>0.18</v>
      </c>
    </row>
    <row r="234" spans="4:11" ht="12.75">
      <c r="D234" t="s">
        <v>51</v>
      </c>
      <c r="G234">
        <v>1</v>
      </c>
      <c r="H234">
        <v>2.7</v>
      </c>
      <c r="I234">
        <v>1.2</v>
      </c>
      <c r="K234">
        <f>+I234*H234*G234</f>
        <v>3.24</v>
      </c>
    </row>
    <row r="235" spans="7:11" ht="12.75">
      <c r="G235">
        <v>1</v>
      </c>
      <c r="H235">
        <v>2.7</v>
      </c>
      <c r="J235">
        <v>0.15</v>
      </c>
      <c r="K235">
        <f>+J235*H235*G235</f>
        <v>0.405</v>
      </c>
    </row>
    <row r="236" spans="4:11" ht="12.75">
      <c r="D236" t="s">
        <v>46</v>
      </c>
      <c r="G236">
        <v>10</v>
      </c>
      <c r="H236">
        <f>6.67-0.23+1.2</f>
        <v>7.64</v>
      </c>
      <c r="I236">
        <v>0.93</v>
      </c>
      <c r="K236">
        <f>+I236*H236*G236</f>
        <v>71.05199999999999</v>
      </c>
    </row>
    <row r="237" spans="4:11" ht="12.75">
      <c r="D237" t="s">
        <v>47</v>
      </c>
      <c r="G237">
        <v>1</v>
      </c>
      <c r="H237">
        <v>22.66</v>
      </c>
      <c r="I237">
        <f>6.9+1.2</f>
        <v>8.1</v>
      </c>
      <c r="K237">
        <f>+I237*H237*G237</f>
        <v>183.546</v>
      </c>
    </row>
    <row r="238" spans="7:11" ht="12.75">
      <c r="G238">
        <v>1</v>
      </c>
      <c r="H238">
        <v>22.66</v>
      </c>
      <c r="J238">
        <v>0.12</v>
      </c>
      <c r="K238">
        <f>+J238*H238*G238</f>
        <v>2.7192</v>
      </c>
    </row>
    <row r="239" spans="7:11" ht="12.75">
      <c r="G239">
        <v>1</v>
      </c>
      <c r="H239">
        <v>8.1</v>
      </c>
      <c r="J239">
        <v>0.12</v>
      </c>
      <c r="K239">
        <f>+J239*H239*G239</f>
        <v>0.972</v>
      </c>
    </row>
    <row r="240" spans="4:11" ht="12.75">
      <c r="D240" t="s">
        <v>67</v>
      </c>
      <c r="G240">
        <v>1</v>
      </c>
      <c r="H240">
        <v>22.66</v>
      </c>
      <c r="J240">
        <v>1.2</v>
      </c>
      <c r="K240">
        <f>+J240*H240*G240</f>
        <v>27.192</v>
      </c>
    </row>
    <row r="241" spans="4:11" ht="12.75">
      <c r="D241" t="s">
        <v>43</v>
      </c>
      <c r="G241">
        <v>20</v>
      </c>
      <c r="H241">
        <v>2</v>
      </c>
      <c r="J241">
        <v>0.1</v>
      </c>
      <c r="K241">
        <f>+J241*H241*G241</f>
        <v>4</v>
      </c>
    </row>
    <row r="242" ht="12.75">
      <c r="K242">
        <f>SUM(K224:K241)</f>
        <v>448.687</v>
      </c>
    </row>
    <row r="243" spans="4:11" ht="12.75">
      <c r="D243" t="s">
        <v>108</v>
      </c>
      <c r="G243">
        <v>8</v>
      </c>
      <c r="H243">
        <v>7</v>
      </c>
      <c r="K243">
        <v>56</v>
      </c>
    </row>
    <row r="244" ht="12.75">
      <c r="D244" t="s">
        <v>41</v>
      </c>
    </row>
    <row r="245" ht="12.75">
      <c r="D245" t="s">
        <v>4</v>
      </c>
    </row>
    <row r="246" ht="12.75">
      <c r="D246" t="s">
        <v>32</v>
      </c>
    </row>
    <row r="247" ht="12.75">
      <c r="D247" t="s">
        <v>43</v>
      </c>
    </row>
    <row r="248" ht="12.75">
      <c r="D248" t="s">
        <v>73</v>
      </c>
    </row>
    <row r="249" ht="12.75">
      <c r="D249" t="s">
        <v>74</v>
      </c>
    </row>
    <row r="250" spans="4:11" ht="12.75">
      <c r="D250" t="s">
        <v>35</v>
      </c>
      <c r="H250" s="1">
        <f>+K157</f>
        <v>41.00386000000001</v>
      </c>
      <c r="I250">
        <v>140</v>
      </c>
      <c r="K250">
        <f>+I250*H250</f>
        <v>5740.540400000002</v>
      </c>
    </row>
    <row r="251" ht="12.75">
      <c r="D251" t="s">
        <v>67</v>
      </c>
    </row>
    <row r="257" spans="4:9" ht="12.75">
      <c r="D257" t="s">
        <v>76</v>
      </c>
      <c r="E257" t="s">
        <v>77</v>
      </c>
      <c r="F257" t="s">
        <v>78</v>
      </c>
      <c r="G257" t="s">
        <v>94</v>
      </c>
      <c r="H257" t="s">
        <v>79</v>
      </c>
      <c r="I257" t="s">
        <v>95</v>
      </c>
    </row>
    <row r="259" spans="4:9" ht="12.75">
      <c r="D259">
        <v>1</v>
      </c>
      <c r="E259" t="s">
        <v>80</v>
      </c>
      <c r="F259">
        <v>30</v>
      </c>
      <c r="G259" t="s">
        <v>81</v>
      </c>
      <c r="H259">
        <v>92</v>
      </c>
      <c r="I259">
        <f>+H259*F259</f>
        <v>2760</v>
      </c>
    </row>
    <row r="261" spans="4:9" ht="12.75">
      <c r="D261">
        <v>2</v>
      </c>
      <c r="E261" t="s">
        <v>82</v>
      </c>
      <c r="F261">
        <v>13</v>
      </c>
      <c r="G261" t="s">
        <v>81</v>
      </c>
      <c r="H261">
        <v>460</v>
      </c>
      <c r="I261">
        <f aca="true" t="shared" si="5" ref="I261:I281">+H261*F261</f>
        <v>5980</v>
      </c>
    </row>
    <row r="263" spans="4:9" ht="12.75">
      <c r="D263">
        <v>3</v>
      </c>
      <c r="E263" t="s">
        <v>96</v>
      </c>
      <c r="F263">
        <v>6.5</v>
      </c>
      <c r="G263" t="s">
        <v>81</v>
      </c>
      <c r="H263">
        <v>2300</v>
      </c>
      <c r="I263">
        <f t="shared" si="5"/>
        <v>14950</v>
      </c>
    </row>
    <row r="265" spans="4:9" ht="12.75">
      <c r="D265">
        <v>4</v>
      </c>
      <c r="E265" t="s">
        <v>83</v>
      </c>
      <c r="F265">
        <v>3</v>
      </c>
      <c r="G265" t="s">
        <v>81</v>
      </c>
      <c r="H265">
        <v>2200</v>
      </c>
      <c r="I265">
        <f t="shared" si="5"/>
        <v>6600</v>
      </c>
    </row>
    <row r="267" spans="4:9" ht="12.75">
      <c r="D267">
        <v>5</v>
      </c>
      <c r="E267" t="s">
        <v>84</v>
      </c>
      <c r="F267">
        <v>9</v>
      </c>
      <c r="H267">
        <v>2250</v>
      </c>
      <c r="I267">
        <f t="shared" si="5"/>
        <v>20250</v>
      </c>
    </row>
    <row r="269" spans="4:9" ht="12.75">
      <c r="D269">
        <v>6</v>
      </c>
      <c r="E269" t="s">
        <v>97</v>
      </c>
      <c r="F269">
        <v>40</v>
      </c>
      <c r="H269">
        <v>2300</v>
      </c>
      <c r="I269">
        <f t="shared" si="5"/>
        <v>92000</v>
      </c>
    </row>
    <row r="271" spans="4:9" ht="12.75">
      <c r="D271">
        <v>7</v>
      </c>
      <c r="E271" t="s">
        <v>85</v>
      </c>
      <c r="F271">
        <v>592</v>
      </c>
      <c r="H271">
        <v>200</v>
      </c>
      <c r="I271">
        <f t="shared" si="5"/>
        <v>118400</v>
      </c>
    </row>
    <row r="273" spans="4:9" ht="12.75">
      <c r="D273">
        <v>8</v>
      </c>
      <c r="E273" t="s">
        <v>86</v>
      </c>
      <c r="F273">
        <v>8000</v>
      </c>
      <c r="H273">
        <v>36</v>
      </c>
      <c r="I273">
        <f>+H273*F273</f>
        <v>288000</v>
      </c>
    </row>
    <row r="275" spans="4:9" ht="12.75">
      <c r="D275">
        <v>9</v>
      </c>
      <c r="E275" t="s">
        <v>98</v>
      </c>
      <c r="F275">
        <v>41</v>
      </c>
      <c r="H275">
        <v>3500</v>
      </c>
      <c r="I275">
        <f t="shared" si="5"/>
        <v>143500</v>
      </c>
    </row>
    <row r="277" spans="4:9" ht="12.75">
      <c r="D277">
        <v>10</v>
      </c>
      <c r="E277" t="s">
        <v>87</v>
      </c>
      <c r="F277">
        <v>193</v>
      </c>
      <c r="H277">
        <v>70</v>
      </c>
      <c r="I277">
        <f t="shared" si="5"/>
        <v>13510</v>
      </c>
    </row>
    <row r="279" spans="4:9" ht="12.75">
      <c r="D279">
        <v>11</v>
      </c>
      <c r="E279" t="s">
        <v>99</v>
      </c>
      <c r="F279">
        <v>170</v>
      </c>
      <c r="H279">
        <v>370</v>
      </c>
      <c r="I279">
        <f t="shared" si="5"/>
        <v>62900</v>
      </c>
    </row>
    <row r="281" spans="4:9" ht="12.75">
      <c r="D281">
        <v>12</v>
      </c>
      <c r="E281" t="s">
        <v>88</v>
      </c>
      <c r="F281">
        <v>20</v>
      </c>
      <c r="H281">
        <v>200</v>
      </c>
      <c r="I281">
        <f t="shared" si="5"/>
        <v>4000</v>
      </c>
    </row>
    <row r="283" spans="4:9" ht="12.75">
      <c r="D283">
        <v>13</v>
      </c>
      <c r="E283" t="s">
        <v>89</v>
      </c>
      <c r="F283">
        <v>280</v>
      </c>
      <c r="H283">
        <v>80</v>
      </c>
      <c r="I283">
        <f>+H283*F283</f>
        <v>22400</v>
      </c>
    </row>
    <row r="285" spans="4:9" ht="12.75">
      <c r="D285">
        <v>14</v>
      </c>
      <c r="E285" t="s">
        <v>109</v>
      </c>
      <c r="F285">
        <v>640</v>
      </c>
      <c r="H285">
        <v>80</v>
      </c>
      <c r="I285">
        <f>+H285*F285</f>
        <v>51200</v>
      </c>
    </row>
    <row r="287" spans="4:9" ht="12.75">
      <c r="D287">
        <v>15</v>
      </c>
      <c r="E287" t="s">
        <v>90</v>
      </c>
      <c r="F287">
        <v>920</v>
      </c>
      <c r="H287">
        <v>45</v>
      </c>
      <c r="I287">
        <f>+H287*F287</f>
        <v>41400</v>
      </c>
    </row>
    <row r="289" spans="4:9" ht="12.75">
      <c r="D289">
        <v>16</v>
      </c>
      <c r="E289" t="s">
        <v>100</v>
      </c>
      <c r="F289">
        <f>+K213+K81</f>
        <v>14.280000000000001</v>
      </c>
      <c r="H289">
        <v>1400</v>
      </c>
      <c r="I289">
        <f>+H289*F289</f>
        <v>19992</v>
      </c>
    </row>
    <row r="291" spans="4:9" ht="12.75">
      <c r="D291">
        <v>17</v>
      </c>
      <c r="E291" t="s">
        <v>107</v>
      </c>
      <c r="F291">
        <f>+K214+K82</f>
        <v>26.25</v>
      </c>
      <c r="H291">
        <v>1725</v>
      </c>
      <c r="I291">
        <v>45281</v>
      </c>
    </row>
    <row r="293" spans="4:9" ht="12.75">
      <c r="D293">
        <v>18</v>
      </c>
      <c r="E293" t="s">
        <v>91</v>
      </c>
      <c r="F293">
        <v>56</v>
      </c>
      <c r="H293">
        <v>185</v>
      </c>
      <c r="I293">
        <f>+H293*F293</f>
        <v>10360</v>
      </c>
    </row>
    <row r="295" spans="4:9" ht="12.75">
      <c r="D295">
        <v>19</v>
      </c>
      <c r="E295" t="s">
        <v>110</v>
      </c>
      <c r="F295">
        <v>28</v>
      </c>
      <c r="H295">
        <v>1100</v>
      </c>
      <c r="I295">
        <f>+H295*F295</f>
        <v>30800</v>
      </c>
    </row>
    <row r="296" ht="12.75">
      <c r="I296">
        <f>SUM(I259:I295)</f>
        <v>994283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M/S N. KALYANARAMAN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RAMANATHAN</dc:creator>
  <cp:keywords/>
  <dc:description/>
  <cp:lastModifiedBy> Anita Chawla</cp:lastModifiedBy>
  <dcterms:created xsi:type="dcterms:W3CDTF">2005-11-14T21:19:00Z</dcterms:created>
  <dcterms:modified xsi:type="dcterms:W3CDTF">2005-11-23T17:15:57Z</dcterms:modified>
  <cp:category/>
  <cp:version/>
  <cp:contentType/>
  <cp:contentStatus/>
</cp:coreProperties>
</file>