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902" activeTab="1"/>
  </bookViews>
  <sheets>
    <sheet name="Funding need" sheetId="1" r:id="rId1"/>
    <sheet name="Budget 12-13" sheetId="2" r:id="rId2"/>
    <sheet name="Budget v utilisation DBRT 11-12" sheetId="3" r:id="rId3"/>
    <sheet name="IBT co-ordinator 2011-12" sheetId="4" r:id="rId4"/>
  </sheets>
  <definedNames/>
  <calcPr fullCalcOnLoad="1"/>
</workbook>
</file>

<file path=xl/sharedStrings.xml><?xml version="1.0" encoding="utf-8"?>
<sst xmlns="http://schemas.openxmlformats.org/spreadsheetml/2006/main" count="129" uniqueCount="99">
  <si>
    <t>Laxamn Jadhav</t>
  </si>
  <si>
    <t>Ganesh Pingale</t>
  </si>
  <si>
    <t>DBRT</t>
  </si>
  <si>
    <t>Dip Agri</t>
  </si>
  <si>
    <t>Bhausaheb Waghule</t>
  </si>
  <si>
    <t>Electric wireman</t>
  </si>
  <si>
    <t>Alaka Jadhav</t>
  </si>
  <si>
    <t>Kitchen</t>
  </si>
  <si>
    <t>Kausabai</t>
  </si>
  <si>
    <t xml:space="preserve">Rukhmini </t>
  </si>
  <si>
    <t>Fab lab</t>
  </si>
  <si>
    <t>Total</t>
  </si>
  <si>
    <t>Internet Charges</t>
  </si>
  <si>
    <t>Electricity</t>
  </si>
  <si>
    <t>Water</t>
  </si>
  <si>
    <t>Animal husbandry</t>
  </si>
  <si>
    <t>Other expenses</t>
  </si>
  <si>
    <t>Travel</t>
  </si>
  <si>
    <t>Utilities (Phone, postage..)</t>
  </si>
  <si>
    <t>Meeting expenses of non funded IBT school</t>
  </si>
  <si>
    <t>Newsletter to IBT schools</t>
  </si>
  <si>
    <t>Food lab</t>
  </si>
  <si>
    <t>Anil Gade</t>
  </si>
  <si>
    <t>Budget for 2009 - 10</t>
  </si>
  <si>
    <t>( July 2009 - June 2010 )</t>
  </si>
  <si>
    <t>Salary of DBRT staff</t>
  </si>
  <si>
    <t>Salary of the staff</t>
  </si>
  <si>
    <t>PM salary</t>
  </si>
  <si>
    <t xml:space="preserve">Library </t>
  </si>
  <si>
    <t xml:space="preserve">Maintaince </t>
  </si>
  <si>
    <t xml:space="preserve">DBRT funding needs </t>
  </si>
  <si>
    <t>Last years budget</t>
  </si>
  <si>
    <t>IBT ASHA co-ordinator</t>
  </si>
  <si>
    <t>Last years funds received from ASHA</t>
  </si>
  <si>
    <t>Salary of  ASHA Co-ordinator</t>
  </si>
  <si>
    <t xml:space="preserve"> EXPENSES</t>
  </si>
  <si>
    <t xml:space="preserve">     ASHA:</t>
  </si>
  <si>
    <t xml:space="preserve">     TOTAL ASHA</t>
  </si>
  <si>
    <t xml:space="preserve">   TOTAL EXPENSES</t>
  </si>
  <si>
    <t>Actual utilization</t>
  </si>
  <si>
    <t xml:space="preserve">     IBT ASHA:</t>
  </si>
  <si>
    <t xml:space="preserve">     TOTAL IBT ASHA</t>
  </si>
  <si>
    <t>Actual utlization</t>
  </si>
  <si>
    <t xml:space="preserve">Mayuri </t>
  </si>
  <si>
    <t>Rahul Jagtap</t>
  </si>
  <si>
    <t>Vivek</t>
  </si>
  <si>
    <t>Apeksh Bochare</t>
  </si>
  <si>
    <t>TOTAL BUDGET : ASHA (DBRT) program 10-11</t>
  </si>
  <si>
    <t>Last years Budget ( 2009-10 )</t>
  </si>
  <si>
    <t xml:space="preserve">Total  </t>
  </si>
  <si>
    <t xml:space="preserve">Accounts </t>
  </si>
  <si>
    <t>maintainance of machines/ wear and tear</t>
  </si>
  <si>
    <t xml:space="preserve">Travel </t>
  </si>
  <si>
    <t>Communication</t>
  </si>
  <si>
    <t xml:space="preserve">Utilities </t>
  </si>
  <si>
    <t>2.1 Salary</t>
  </si>
  <si>
    <t>2.5 utilities</t>
  </si>
  <si>
    <t>.</t>
  </si>
  <si>
    <t>Budget for 2010-11</t>
  </si>
  <si>
    <t>( July 2010 - June 2011 )</t>
  </si>
  <si>
    <t>Budget</t>
  </si>
  <si>
    <t>2011-12</t>
  </si>
  <si>
    <t>( July 2011 - June 2012 )</t>
  </si>
  <si>
    <t>Annual salary</t>
  </si>
  <si>
    <t>Total Utilities</t>
  </si>
  <si>
    <t>Proposed salary</t>
  </si>
  <si>
    <t>Budget ( 2009-10 )</t>
  </si>
  <si>
    <t>Budget (2010-11)</t>
  </si>
  <si>
    <t>Proposal for 2011-12</t>
  </si>
  <si>
    <t xml:space="preserve">Receipt Details </t>
  </si>
  <si>
    <t xml:space="preserve">Date </t>
  </si>
  <si>
    <t>Amount</t>
  </si>
  <si>
    <t xml:space="preserve">Receipt No. &amp; Date </t>
  </si>
  <si>
    <t>Vivek Mahale</t>
  </si>
  <si>
    <t>Sonali Gosavi</t>
  </si>
  <si>
    <t>Sandeep Jundare</t>
  </si>
  <si>
    <t xml:space="preserve">Pavan Bhaise </t>
  </si>
  <si>
    <t>Anita Jangam</t>
  </si>
  <si>
    <t>Kausabai Deshmukh</t>
  </si>
  <si>
    <t>Rukhmini Lokhande</t>
  </si>
  <si>
    <t xml:space="preserve">10% increase in salary over last year is considered. </t>
  </si>
  <si>
    <t>Annual Salary with PF contri</t>
  </si>
  <si>
    <t>TOTAL BUDGET : ASHA (DBRT) program 2012-13</t>
  </si>
  <si>
    <t>Budget (2011-12)</t>
  </si>
  <si>
    <t>Budget 2011-2012</t>
  </si>
  <si>
    <t>Proposed 2012-13</t>
  </si>
  <si>
    <t>01 April 2011 -        30 March 2012</t>
  </si>
  <si>
    <t>HO/2011-12/2195</t>
  </si>
  <si>
    <t>Budget 2012-13</t>
  </si>
  <si>
    <t>TOTAL FUND REQUESTED</t>
  </si>
  <si>
    <t>* Anand Gosavi is working as PRINCIPAL for DBRT program &amp; IBT ASHA co-ordinator</t>
  </si>
  <si>
    <t>Diploma Agriculture</t>
  </si>
  <si>
    <t>Diploma veternary</t>
  </si>
  <si>
    <t>Qualification</t>
  </si>
  <si>
    <t>DBRT, wireman</t>
  </si>
  <si>
    <t>BE(Electronics)</t>
  </si>
  <si>
    <t>DBRT(workshop)</t>
  </si>
  <si>
    <t xml:space="preserve">This will be Through fees  </t>
  </si>
  <si>
    <t xml:space="preserve">B.Com(Accounts)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</si>
</sst>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2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4" xfId="0" applyFont="1" applyBorder="1" applyAlignment="1">
      <alignment horizontal="center"/>
    </xf>
    <xf numFmtId="14" fontId="22" fillId="0" borderId="24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0" xfId="0" applyFont="1" applyFill="1" applyBorder="1" applyAlignment="1">
      <alignment horizontal="center" wrapText="1"/>
    </xf>
    <xf numFmtId="0" fontId="21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4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3" xfId="0" applyFont="1" applyFill="1" applyBorder="1" applyAlignment="1">
      <alignment horizontal="right"/>
    </xf>
    <xf numFmtId="0" fontId="22" fillId="0" borderId="23" xfId="0" applyFont="1" applyFill="1" applyBorder="1" applyAlignment="1">
      <alignment/>
    </xf>
    <xf numFmtId="0" fontId="22" fillId="0" borderId="23" xfId="0" applyFont="1" applyBorder="1" applyAlignment="1">
      <alignment horizontal="right"/>
    </xf>
    <xf numFmtId="0" fontId="22" fillId="0" borderId="22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23" xfId="0" applyFont="1" applyBorder="1" applyAlignment="1">
      <alignment wrapText="1"/>
    </xf>
    <xf numFmtId="0" fontId="22" fillId="0" borderId="14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4" xfId="0" applyFont="1" applyFill="1" applyBorder="1" applyAlignment="1">
      <alignment wrapText="1"/>
    </xf>
    <xf numFmtId="0" fontId="21" fillId="0" borderId="23" xfId="0" applyFont="1" applyBorder="1" applyAlignment="1">
      <alignment/>
    </xf>
    <xf numFmtId="0" fontId="22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3" xfId="0" applyFont="1" applyFill="1" applyBorder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3:G1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1.28125" style="2" bestFit="1" customWidth="1"/>
    <col min="3" max="3" width="22.57421875" style="2" customWidth="1"/>
    <col min="4" max="4" width="9.140625" style="2" customWidth="1"/>
    <col min="5" max="5" width="16.8515625" style="2" customWidth="1"/>
    <col min="6" max="6" width="19.57421875" style="2" customWidth="1"/>
    <col min="7" max="7" width="17.57421875" style="2" customWidth="1"/>
    <col min="8" max="16384" width="9.140625" style="2" customWidth="1"/>
  </cols>
  <sheetData>
    <row r="3" spans="3:7" ht="15">
      <c r="C3" s="21"/>
      <c r="D3" s="22"/>
      <c r="E3" s="22"/>
      <c r="F3" s="23" t="s">
        <v>31</v>
      </c>
      <c r="G3" s="24" t="s">
        <v>85</v>
      </c>
    </row>
    <row r="4" spans="3:7" ht="15">
      <c r="C4" s="18"/>
      <c r="D4" s="25"/>
      <c r="E4" s="25"/>
      <c r="F4" s="26" t="s">
        <v>61</v>
      </c>
      <c r="G4" s="20"/>
    </row>
    <row r="5" spans="3:7" ht="15">
      <c r="C5" s="27" t="s">
        <v>30</v>
      </c>
      <c r="D5" s="22"/>
      <c r="E5" s="22"/>
      <c r="F5" s="45">
        <v>772000</v>
      </c>
      <c r="G5" s="28">
        <v>714825</v>
      </c>
    </row>
    <row r="6" spans="3:7" ht="15">
      <c r="C6" s="29" t="s">
        <v>32</v>
      </c>
      <c r="D6" s="7"/>
      <c r="E6" s="7"/>
      <c r="F6" s="32">
        <v>140000</v>
      </c>
      <c r="G6" s="8">
        <v>154000</v>
      </c>
    </row>
    <row r="7" spans="3:7" ht="15">
      <c r="C7" s="6"/>
      <c r="D7" s="7"/>
      <c r="E7" s="7"/>
      <c r="F7" s="32"/>
      <c r="G7" s="8"/>
    </row>
    <row r="8" spans="3:7" ht="15">
      <c r="C8" s="29" t="s">
        <v>89</v>
      </c>
      <c r="D8" s="30"/>
      <c r="E8" s="30"/>
      <c r="F8" s="66">
        <f>SUM(F5:F6)</f>
        <v>912000</v>
      </c>
      <c r="G8" s="31">
        <f>SUM(G5:G6)</f>
        <v>868825</v>
      </c>
    </row>
    <row r="9" spans="3:7" ht="15">
      <c r="C9" s="6"/>
      <c r="D9" s="7"/>
      <c r="E9" s="7"/>
      <c r="F9" s="32"/>
      <c r="G9" s="8"/>
    </row>
    <row r="10" spans="3:7" ht="15">
      <c r="C10" s="17" t="s">
        <v>33</v>
      </c>
      <c r="D10" s="25"/>
      <c r="E10" s="25"/>
      <c r="F10" s="26">
        <v>703973</v>
      </c>
      <c r="G10" s="33"/>
    </row>
    <row r="13" ht="15">
      <c r="B13" s="2" t="s">
        <v>69</v>
      </c>
    </row>
    <row r="15" spans="2:4" ht="15" customHeight="1">
      <c r="B15" s="34" t="s">
        <v>70</v>
      </c>
      <c r="C15" s="34" t="s">
        <v>72</v>
      </c>
      <c r="D15" s="34" t="s">
        <v>71</v>
      </c>
    </row>
    <row r="16" spans="2:4" ht="15" customHeight="1">
      <c r="B16" s="35">
        <v>40886</v>
      </c>
      <c r="C16" s="34" t="s">
        <v>87</v>
      </c>
      <c r="D16" s="34">
        <v>703973</v>
      </c>
    </row>
    <row r="17" spans="2:4" ht="15" customHeight="1">
      <c r="B17" s="34"/>
      <c r="C17" s="34"/>
      <c r="D17" s="34"/>
    </row>
    <row r="18" spans="2:4" ht="15" customHeight="1">
      <c r="B18" s="35"/>
      <c r="C18" s="34"/>
      <c r="D18" s="34"/>
    </row>
    <row r="19" spans="2:4" ht="15" customHeight="1">
      <c r="B19" s="36"/>
      <c r="C19" s="37"/>
      <c r="D19" s="38">
        <f>SUM(D16:D18)</f>
        <v>703973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D2:N36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3" width="9.140625" style="2" customWidth="1"/>
    <col min="4" max="4" width="23.7109375" style="2" customWidth="1"/>
    <col min="5" max="5" width="17.28125" style="2" bestFit="1" customWidth="1"/>
    <col min="6" max="6" width="15.140625" style="2" bestFit="1" customWidth="1"/>
    <col min="7" max="7" width="12.8515625" style="2" bestFit="1" customWidth="1"/>
    <col min="8" max="8" width="13.140625" style="2" customWidth="1"/>
    <col min="9" max="16384" width="9.140625" style="2" customWidth="1"/>
  </cols>
  <sheetData>
    <row r="2" ht="15">
      <c r="D2" s="1" t="s">
        <v>68</v>
      </c>
    </row>
    <row r="3" ht="15">
      <c r="D3" s="3" t="s">
        <v>62</v>
      </c>
    </row>
    <row r="5" ht="15">
      <c r="D5" s="4" t="s">
        <v>25</v>
      </c>
    </row>
    <row r="6" spans="4:8" ht="34.5" customHeight="1">
      <c r="D6" s="5"/>
      <c r="E6" s="43" t="s">
        <v>93</v>
      </c>
      <c r="F6" s="64" t="s">
        <v>65</v>
      </c>
      <c r="G6" s="64" t="s">
        <v>63</v>
      </c>
      <c r="H6" s="65" t="s">
        <v>81</v>
      </c>
    </row>
    <row r="7" spans="4:9" ht="15">
      <c r="D7" s="6" t="s">
        <v>0</v>
      </c>
      <c r="E7" s="43" t="s">
        <v>2</v>
      </c>
      <c r="F7" s="43">
        <v>6600</v>
      </c>
      <c r="G7" s="43">
        <f aca="true" t="shared" si="0" ref="G7:G17">F7*12</f>
        <v>79200</v>
      </c>
      <c r="H7" s="43">
        <f>G7*1.125</f>
        <v>89100</v>
      </c>
      <c r="I7" s="2" t="s">
        <v>80</v>
      </c>
    </row>
    <row r="8" spans="4:8" ht="15">
      <c r="D8" s="6" t="s">
        <v>1</v>
      </c>
      <c r="E8" s="43" t="s">
        <v>91</v>
      </c>
      <c r="F8" s="43">
        <v>6600</v>
      </c>
      <c r="G8" s="43">
        <f t="shared" si="0"/>
        <v>79200</v>
      </c>
      <c r="H8" s="43">
        <f aca="true" t="shared" si="1" ref="H8:H17">G8*1.125</f>
        <v>89100</v>
      </c>
    </row>
    <row r="9" spans="4:8" ht="15">
      <c r="D9" s="6" t="s">
        <v>73</v>
      </c>
      <c r="E9" s="43" t="s">
        <v>92</v>
      </c>
      <c r="F9" s="43">
        <v>4400</v>
      </c>
      <c r="G9" s="43">
        <f t="shared" si="0"/>
        <v>52800</v>
      </c>
      <c r="H9" s="43">
        <f t="shared" si="1"/>
        <v>59400</v>
      </c>
    </row>
    <row r="10" spans="4:8" ht="15">
      <c r="D10" s="6" t="s">
        <v>74</v>
      </c>
      <c r="E10" s="43" t="s">
        <v>21</v>
      </c>
      <c r="F10" s="64">
        <v>4400</v>
      </c>
      <c r="G10" s="43">
        <f t="shared" si="0"/>
        <v>52800</v>
      </c>
      <c r="H10" s="43">
        <f t="shared" si="1"/>
        <v>59400</v>
      </c>
    </row>
    <row r="11" spans="4:8" ht="15">
      <c r="D11" s="6" t="s">
        <v>75</v>
      </c>
      <c r="E11" s="43" t="s">
        <v>94</v>
      </c>
      <c r="F11" s="64">
        <v>4000</v>
      </c>
      <c r="G11" s="43">
        <f t="shared" si="0"/>
        <v>48000</v>
      </c>
      <c r="H11" s="43">
        <f t="shared" si="1"/>
        <v>54000</v>
      </c>
    </row>
    <row r="12" spans="4:8" ht="15">
      <c r="D12" s="6" t="s">
        <v>76</v>
      </c>
      <c r="E12" s="43" t="s">
        <v>95</v>
      </c>
      <c r="F12" s="64">
        <v>6600</v>
      </c>
      <c r="G12" s="43">
        <f t="shared" si="0"/>
        <v>79200</v>
      </c>
      <c r="H12" s="43">
        <f t="shared" si="1"/>
        <v>89100</v>
      </c>
    </row>
    <row r="13" spans="4:8" ht="15">
      <c r="D13" s="6" t="s">
        <v>77</v>
      </c>
      <c r="E13" s="64" t="s">
        <v>98</v>
      </c>
      <c r="F13" s="64">
        <v>3850</v>
      </c>
      <c r="G13" s="43">
        <f t="shared" si="0"/>
        <v>46200</v>
      </c>
      <c r="H13" s="43">
        <f t="shared" si="1"/>
        <v>51975</v>
      </c>
    </row>
    <row r="14" spans="4:8" ht="15">
      <c r="D14" s="6" t="s">
        <v>22</v>
      </c>
      <c r="E14" s="43" t="s">
        <v>96</v>
      </c>
      <c r="F14" s="64">
        <v>6600</v>
      </c>
      <c r="G14" s="43">
        <f t="shared" si="0"/>
        <v>79200</v>
      </c>
      <c r="H14" s="43">
        <f t="shared" si="1"/>
        <v>89100</v>
      </c>
    </row>
    <row r="15" spans="4:8" ht="15">
      <c r="D15" s="6" t="s">
        <v>6</v>
      </c>
      <c r="E15" s="43" t="s">
        <v>7</v>
      </c>
      <c r="F15" s="64">
        <v>3300</v>
      </c>
      <c r="G15" s="43">
        <f t="shared" si="0"/>
        <v>39600</v>
      </c>
      <c r="H15" s="43">
        <f t="shared" si="1"/>
        <v>44550</v>
      </c>
    </row>
    <row r="16" spans="4:8" ht="15">
      <c r="D16" s="6" t="s">
        <v>78</v>
      </c>
      <c r="E16" s="43" t="s">
        <v>7</v>
      </c>
      <c r="F16" s="64">
        <v>3300</v>
      </c>
      <c r="G16" s="43">
        <f t="shared" si="0"/>
        <v>39600</v>
      </c>
      <c r="H16" s="43">
        <f t="shared" si="1"/>
        <v>44550</v>
      </c>
    </row>
    <row r="17" spans="4:8" ht="15">
      <c r="D17" s="6" t="s">
        <v>79</v>
      </c>
      <c r="E17" s="43" t="s">
        <v>7</v>
      </c>
      <c r="F17" s="64">
        <v>3300</v>
      </c>
      <c r="G17" s="43">
        <f t="shared" si="0"/>
        <v>39600</v>
      </c>
      <c r="H17" s="43">
        <f t="shared" si="1"/>
        <v>44550</v>
      </c>
    </row>
    <row r="18" spans="4:8" ht="14.25" customHeight="1">
      <c r="D18" s="6"/>
      <c r="E18" s="43"/>
      <c r="F18" s="43"/>
      <c r="G18" s="43"/>
      <c r="H18" s="43"/>
    </row>
    <row r="19" spans="4:8" ht="15">
      <c r="D19" s="10" t="s">
        <v>26</v>
      </c>
      <c r="E19" s="5"/>
      <c r="F19" s="11"/>
      <c r="G19" s="11"/>
      <c r="H19" s="12">
        <f>SUM(H7:H17)</f>
        <v>714825</v>
      </c>
    </row>
    <row r="20" spans="4:11" ht="12.75" customHeight="1">
      <c r="D20" s="6"/>
      <c r="E20" s="6"/>
      <c r="F20" s="7"/>
      <c r="G20" s="7"/>
      <c r="H20" s="8"/>
      <c r="I20" s="72" t="s">
        <v>97</v>
      </c>
      <c r="J20" s="73"/>
      <c r="K20" s="73"/>
    </row>
    <row r="21" spans="4:11" ht="15">
      <c r="D21" s="6" t="s">
        <v>54</v>
      </c>
      <c r="E21" s="6"/>
      <c r="F21" s="7"/>
      <c r="G21" s="7"/>
      <c r="H21" s="8"/>
      <c r="I21" s="72"/>
      <c r="J21" s="73"/>
      <c r="K21" s="73"/>
    </row>
    <row r="22" spans="4:11" ht="15">
      <c r="D22" s="6" t="s">
        <v>12</v>
      </c>
      <c r="E22" s="6"/>
      <c r="F22" s="9"/>
      <c r="G22" s="9"/>
      <c r="H22" s="8"/>
      <c r="I22" s="72"/>
      <c r="J22" s="73"/>
      <c r="K22" s="73"/>
    </row>
    <row r="23" spans="4:11" ht="15">
      <c r="D23" s="6" t="s">
        <v>13</v>
      </c>
      <c r="E23" s="6"/>
      <c r="F23" s="9"/>
      <c r="G23" s="9"/>
      <c r="H23" s="8"/>
      <c r="I23" s="72"/>
      <c r="J23" s="73"/>
      <c r="K23" s="73"/>
    </row>
    <row r="24" spans="4:11" ht="15">
      <c r="D24" s="6" t="s">
        <v>14</v>
      </c>
      <c r="E24" s="6"/>
      <c r="F24" s="9"/>
      <c r="G24" s="9"/>
      <c r="H24" s="8"/>
      <c r="I24" s="72"/>
      <c r="J24" s="73"/>
      <c r="K24" s="73"/>
    </row>
    <row r="25" spans="4:11" ht="15">
      <c r="D25" s="6" t="s">
        <v>16</v>
      </c>
      <c r="E25" s="6"/>
      <c r="F25" s="7"/>
      <c r="G25" s="7"/>
      <c r="H25" s="8"/>
      <c r="I25" s="72"/>
      <c r="J25" s="73"/>
      <c r="K25" s="73"/>
    </row>
    <row r="26" spans="4:11" ht="30">
      <c r="D26" s="13" t="s">
        <v>51</v>
      </c>
      <c r="E26" s="6"/>
      <c r="F26" s="7"/>
      <c r="G26" s="7"/>
      <c r="H26" s="14"/>
      <c r="I26" s="72"/>
      <c r="J26" s="73"/>
      <c r="K26" s="73"/>
    </row>
    <row r="27" spans="4:11" ht="15">
      <c r="D27" s="6" t="s">
        <v>53</v>
      </c>
      <c r="E27" s="6"/>
      <c r="F27" s="7"/>
      <c r="G27" s="7"/>
      <c r="H27" s="14"/>
      <c r="I27" s="72"/>
      <c r="J27" s="73"/>
      <c r="K27" s="73"/>
    </row>
    <row r="28" spans="4:8" ht="15">
      <c r="D28" s="6" t="s">
        <v>52</v>
      </c>
      <c r="E28" s="6"/>
      <c r="F28" s="7"/>
      <c r="G28" s="7"/>
      <c r="H28" s="14"/>
    </row>
    <row r="29" spans="4:14" ht="15">
      <c r="D29" s="10" t="s">
        <v>64</v>
      </c>
      <c r="E29" s="5"/>
      <c r="F29" s="11"/>
      <c r="G29" s="11"/>
      <c r="H29" s="15"/>
      <c r="I29" s="16"/>
      <c r="J29" s="16"/>
      <c r="K29" s="16"/>
      <c r="L29" s="16"/>
      <c r="M29" s="16"/>
      <c r="N29" s="16"/>
    </row>
    <row r="30" spans="4:8" ht="15">
      <c r="D30" s="6"/>
      <c r="E30" s="6"/>
      <c r="F30" s="7"/>
      <c r="G30" s="7"/>
      <c r="H30" s="8"/>
    </row>
    <row r="31" spans="4:8" ht="15">
      <c r="D31" s="17" t="s">
        <v>82</v>
      </c>
      <c r="E31" s="18"/>
      <c r="F31" s="19"/>
      <c r="G31" s="19"/>
      <c r="H31" s="20">
        <f>SUM(H19+H29)</f>
        <v>714825</v>
      </c>
    </row>
    <row r="34" spans="4:8" ht="15">
      <c r="D34" s="4" t="s">
        <v>83</v>
      </c>
      <c r="H34" s="4">
        <v>772000</v>
      </c>
    </row>
    <row r="35" spans="4:8" ht="15">
      <c r="D35" s="4" t="s">
        <v>67</v>
      </c>
      <c r="E35" s="4"/>
      <c r="F35" s="4"/>
      <c r="G35" s="4"/>
      <c r="H35" s="4">
        <v>589760</v>
      </c>
    </row>
    <row r="36" spans="4:8" ht="15">
      <c r="D36" s="4" t="s">
        <v>66</v>
      </c>
      <c r="F36" s="4"/>
      <c r="G36" s="4"/>
      <c r="H36" s="4">
        <v>538750</v>
      </c>
    </row>
  </sheetData>
  <sheetProtection/>
  <mergeCells count="1">
    <mergeCell ref="I20:K2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B2:M68"/>
  <sheetViews>
    <sheetView zoomScalePageLayoutView="0" workbookViewId="0" topLeftCell="H1">
      <selection activeCell="L12" sqref="L12"/>
    </sheetView>
  </sheetViews>
  <sheetFormatPr defaultColWidth="9.140625" defaultRowHeight="12.75"/>
  <cols>
    <col min="1" max="1" width="9.140625" style="2" customWidth="1"/>
    <col min="2" max="2" width="16.8515625" style="2" customWidth="1"/>
    <col min="3" max="3" width="9.140625" style="2" customWidth="1"/>
    <col min="4" max="4" width="18.140625" style="2" customWidth="1"/>
    <col min="5" max="5" width="9.140625" style="2" customWidth="1"/>
    <col min="6" max="6" width="10.7109375" style="2" customWidth="1"/>
    <col min="7" max="9" width="9.140625" style="2" customWidth="1"/>
    <col min="10" max="11" width="23.421875" style="2" customWidth="1"/>
    <col min="12" max="12" width="16.57421875" style="2" customWidth="1"/>
    <col min="13" max="16384" width="9.140625" style="2" customWidth="1"/>
  </cols>
  <sheetData>
    <row r="2" spans="3:6" ht="15">
      <c r="C2" s="40" t="s">
        <v>23</v>
      </c>
      <c r="F2" s="2" t="s">
        <v>58</v>
      </c>
    </row>
    <row r="3" ht="15">
      <c r="C3" s="2" t="s">
        <v>24</v>
      </c>
    </row>
    <row r="5" spans="2:10" ht="15">
      <c r="B5" s="30"/>
      <c r="C5" s="7"/>
      <c r="D5" s="7"/>
      <c r="E5" s="7"/>
      <c r="F5" s="7"/>
      <c r="G5" s="7"/>
      <c r="J5" s="2" t="s">
        <v>39</v>
      </c>
    </row>
    <row r="6" spans="2:7" ht="15">
      <c r="B6" s="41" t="s">
        <v>58</v>
      </c>
      <c r="F6" s="22"/>
      <c r="G6" s="28"/>
    </row>
    <row r="7" spans="2:12" ht="15">
      <c r="B7" s="42" t="s">
        <v>59</v>
      </c>
      <c r="F7" s="7"/>
      <c r="G7" s="8"/>
      <c r="J7" s="75"/>
      <c r="K7" s="75"/>
      <c r="L7" s="75"/>
    </row>
    <row r="8" spans="6:7" ht="15">
      <c r="F8" s="7"/>
      <c r="G8" s="8"/>
    </row>
    <row r="9" spans="2:10" ht="15">
      <c r="B9" s="4" t="s">
        <v>25</v>
      </c>
      <c r="F9" s="7"/>
      <c r="G9" s="8"/>
      <c r="J9" s="2" t="s">
        <v>35</v>
      </c>
    </row>
    <row r="10" spans="2:12" ht="30.75" thickBot="1">
      <c r="B10" s="43"/>
      <c r="C10" s="44"/>
      <c r="D10" s="43" t="s">
        <v>27</v>
      </c>
      <c r="E10" s="12" t="s">
        <v>11</v>
      </c>
      <c r="F10" s="7"/>
      <c r="G10" s="8"/>
      <c r="J10" s="21"/>
      <c r="K10" s="21" t="s">
        <v>84</v>
      </c>
      <c r="L10" s="39" t="s">
        <v>86</v>
      </c>
    </row>
    <row r="11" spans="2:12" ht="15">
      <c r="B11" s="32" t="s">
        <v>0</v>
      </c>
      <c r="C11" s="7" t="s">
        <v>2</v>
      </c>
      <c r="D11" s="32">
        <f>4400*1.2</f>
        <v>5280</v>
      </c>
      <c r="E11" s="8">
        <f>(D11*12)</f>
        <v>63360</v>
      </c>
      <c r="F11" s="7"/>
      <c r="G11" s="8"/>
      <c r="J11" s="46" t="s">
        <v>36</v>
      </c>
      <c r="K11" s="46"/>
      <c r="L11" s="47"/>
    </row>
    <row r="12" spans="2:12" ht="15">
      <c r="B12" s="32" t="s">
        <v>1</v>
      </c>
      <c r="C12" s="7" t="s">
        <v>3</v>
      </c>
      <c r="D12" s="32">
        <f>4000*1.2</f>
        <v>4800</v>
      </c>
      <c r="E12" s="8">
        <f aca="true" t="shared" si="0" ref="E12:E21">(D12*12)</f>
        <v>57600</v>
      </c>
      <c r="F12" s="7"/>
      <c r="G12" s="8"/>
      <c r="J12" s="6" t="s">
        <v>55</v>
      </c>
      <c r="K12" s="6">
        <v>702000</v>
      </c>
      <c r="L12" s="48">
        <f>1005853-140745</f>
        <v>865108</v>
      </c>
    </row>
    <row r="13" spans="2:12" ht="15">
      <c r="B13" s="32" t="s">
        <v>45</v>
      </c>
      <c r="C13" s="7" t="s">
        <v>15</v>
      </c>
      <c r="D13" s="49">
        <f>2500*1.2</f>
        <v>3000</v>
      </c>
      <c r="E13" s="8">
        <v>48000</v>
      </c>
      <c r="F13" s="7"/>
      <c r="G13" s="8"/>
      <c r="J13" s="6" t="s">
        <v>56</v>
      </c>
      <c r="K13" s="6">
        <v>70000</v>
      </c>
      <c r="L13" s="50">
        <f>45006.25+328</f>
        <v>45334.25</v>
      </c>
    </row>
    <row r="14" spans="2:12" ht="15">
      <c r="B14" s="32" t="s">
        <v>43</v>
      </c>
      <c r="C14" s="7" t="s">
        <v>21</v>
      </c>
      <c r="D14" s="32">
        <f>4000*1.2</f>
        <v>4800</v>
      </c>
      <c r="E14" s="8">
        <f t="shared" si="0"/>
        <v>57600</v>
      </c>
      <c r="F14" s="7"/>
      <c r="G14" s="8"/>
      <c r="J14" s="6"/>
      <c r="K14" s="6"/>
      <c r="L14" s="32"/>
    </row>
    <row r="15" spans="2:12" ht="15">
      <c r="B15" s="32" t="s">
        <v>4</v>
      </c>
      <c r="C15" s="7" t="s">
        <v>5</v>
      </c>
      <c r="D15" s="32">
        <f>4000*1.2</f>
        <v>4800</v>
      </c>
      <c r="E15" s="8">
        <f t="shared" si="0"/>
        <v>57600</v>
      </c>
      <c r="F15" s="7"/>
      <c r="G15" s="8"/>
      <c r="J15" s="6" t="s">
        <v>37</v>
      </c>
      <c r="K15" s="6"/>
      <c r="L15" s="71">
        <f>SUM(L12:L14)</f>
        <v>910442.25</v>
      </c>
    </row>
    <row r="16" spans="2:12" ht="15">
      <c r="B16" s="32" t="s">
        <v>46</v>
      </c>
      <c r="C16" s="7" t="s">
        <v>10</v>
      </c>
      <c r="D16" s="49">
        <f>3500*1.2</f>
        <v>4200</v>
      </c>
      <c r="E16" s="8">
        <f t="shared" si="0"/>
        <v>50400</v>
      </c>
      <c r="F16" s="7"/>
      <c r="G16" s="8"/>
      <c r="J16" s="6"/>
      <c r="K16" s="6"/>
      <c r="L16" s="32"/>
    </row>
    <row r="17" spans="2:13" ht="15">
      <c r="B17" s="32" t="s">
        <v>44</v>
      </c>
      <c r="C17" s="9" t="s">
        <v>50</v>
      </c>
      <c r="D17" s="32">
        <f>3500*1.2</f>
        <v>4200</v>
      </c>
      <c r="E17" s="8">
        <f t="shared" si="0"/>
        <v>50400</v>
      </c>
      <c r="F17" s="7"/>
      <c r="G17" s="8"/>
      <c r="J17" s="29" t="s">
        <v>38</v>
      </c>
      <c r="K17" s="29"/>
      <c r="L17" s="32"/>
      <c r="M17" s="2" t="s">
        <v>57</v>
      </c>
    </row>
    <row r="18" spans="2:12" ht="15">
      <c r="B18" s="32" t="s">
        <v>22</v>
      </c>
      <c r="C18" s="7" t="s">
        <v>2</v>
      </c>
      <c r="D18" s="32">
        <f>4500*1.2</f>
        <v>5400</v>
      </c>
      <c r="E18" s="8">
        <f t="shared" si="0"/>
        <v>64800</v>
      </c>
      <c r="F18" s="44"/>
      <c r="G18" s="12"/>
      <c r="J18" s="29"/>
      <c r="K18" s="29"/>
      <c r="L18" s="32"/>
    </row>
    <row r="19" spans="2:12" ht="15">
      <c r="B19" s="32" t="s">
        <v>6</v>
      </c>
      <c r="C19" s="7" t="s">
        <v>7</v>
      </c>
      <c r="D19" s="32">
        <v>2500</v>
      </c>
      <c r="E19" s="8">
        <f t="shared" si="0"/>
        <v>30000</v>
      </c>
      <c r="F19" s="7"/>
      <c r="G19" s="8"/>
      <c r="J19" s="29"/>
      <c r="K19" s="29"/>
      <c r="L19" s="32"/>
    </row>
    <row r="20" spans="2:12" ht="15">
      <c r="B20" s="32" t="s">
        <v>8</v>
      </c>
      <c r="C20" s="7" t="s">
        <v>7</v>
      </c>
      <c r="D20" s="32">
        <v>2500</v>
      </c>
      <c r="E20" s="8">
        <f t="shared" si="0"/>
        <v>30000</v>
      </c>
      <c r="F20" s="7"/>
      <c r="G20" s="8"/>
      <c r="J20" s="18"/>
      <c r="K20" s="18"/>
      <c r="L20" s="51"/>
    </row>
    <row r="21" spans="2:7" ht="15">
      <c r="B21" s="32" t="s">
        <v>9</v>
      </c>
      <c r="C21" s="7" t="s">
        <v>7</v>
      </c>
      <c r="D21" s="32">
        <v>2500</v>
      </c>
      <c r="E21" s="8">
        <f t="shared" si="0"/>
        <v>30000</v>
      </c>
      <c r="F21" s="7"/>
      <c r="G21" s="8"/>
    </row>
    <row r="22" spans="2:7" ht="15">
      <c r="B22" s="32"/>
      <c r="C22" s="7"/>
      <c r="D22" s="32"/>
      <c r="E22" s="8"/>
      <c r="F22" s="7"/>
      <c r="G22" s="8"/>
    </row>
    <row r="23" spans="2:7" ht="15">
      <c r="B23" s="52" t="s">
        <v>26</v>
      </c>
      <c r="C23" s="44"/>
      <c r="D23" s="43"/>
      <c r="E23" s="53">
        <f>SUM(E10:E21)</f>
        <v>539760</v>
      </c>
      <c r="F23" s="7"/>
      <c r="G23" s="8"/>
    </row>
    <row r="24" spans="2:7" ht="15">
      <c r="B24" s="32"/>
      <c r="C24" s="7"/>
      <c r="D24" s="32"/>
      <c r="E24" s="8"/>
      <c r="F24" s="7"/>
      <c r="G24" s="8"/>
    </row>
    <row r="25" spans="2:7" ht="15">
      <c r="B25" s="32" t="s">
        <v>54</v>
      </c>
      <c r="C25" s="7"/>
      <c r="D25" s="32"/>
      <c r="E25" s="8"/>
      <c r="F25" s="44"/>
      <c r="G25" s="12"/>
    </row>
    <row r="26" spans="2:7" ht="15">
      <c r="B26" s="32" t="s">
        <v>12</v>
      </c>
      <c r="C26" s="7"/>
      <c r="D26" s="49">
        <v>13800</v>
      </c>
      <c r="E26" s="14">
        <v>0</v>
      </c>
      <c r="F26" s="7"/>
      <c r="G26" s="8"/>
    </row>
    <row r="27" spans="2:7" ht="15">
      <c r="B27" s="32" t="s">
        <v>13</v>
      </c>
      <c r="C27" s="7"/>
      <c r="D27" s="49">
        <v>27600</v>
      </c>
      <c r="E27" s="14">
        <v>0</v>
      </c>
      <c r="F27" s="7"/>
      <c r="G27" s="8"/>
    </row>
    <row r="28" spans="2:7" ht="15">
      <c r="B28" s="32" t="s">
        <v>14</v>
      </c>
      <c r="C28" s="7"/>
      <c r="D28" s="49">
        <v>13800</v>
      </c>
      <c r="E28" s="14">
        <v>0</v>
      </c>
      <c r="F28" s="25"/>
      <c r="G28" s="20"/>
    </row>
    <row r="29" spans="2:7" ht="15">
      <c r="B29" s="32" t="s">
        <v>16</v>
      </c>
      <c r="C29" s="7"/>
      <c r="D29" s="32">
        <v>28750</v>
      </c>
      <c r="E29" s="8">
        <v>0</v>
      </c>
      <c r="F29" s="7"/>
      <c r="G29" s="7"/>
    </row>
    <row r="30" spans="2:7" ht="45">
      <c r="B30" s="54" t="s">
        <v>51</v>
      </c>
      <c r="C30" s="7"/>
      <c r="D30" s="32"/>
      <c r="E30" s="8">
        <v>20000</v>
      </c>
      <c r="F30" s="7"/>
      <c r="G30" s="30"/>
    </row>
    <row r="31" spans="2:12" ht="15">
      <c r="B31" s="32" t="s">
        <v>53</v>
      </c>
      <c r="C31" s="7"/>
      <c r="D31" s="32"/>
      <c r="E31" s="8">
        <v>10000</v>
      </c>
      <c r="F31" s="7"/>
      <c r="G31" s="7"/>
      <c r="H31" s="4"/>
      <c r="I31" s="4"/>
      <c r="J31" s="30"/>
      <c r="K31" s="30"/>
      <c r="L31" s="30"/>
    </row>
    <row r="32" spans="2:12" ht="15">
      <c r="B32" s="32" t="s">
        <v>52</v>
      </c>
      <c r="C32" s="7"/>
      <c r="D32" s="32"/>
      <c r="E32" s="8">
        <v>20000</v>
      </c>
      <c r="F32" s="7"/>
      <c r="G32" s="7"/>
      <c r="J32" s="7"/>
      <c r="K32" s="7"/>
      <c r="L32" s="7"/>
    </row>
    <row r="33" spans="2:12" ht="15">
      <c r="B33" s="52" t="s">
        <v>11</v>
      </c>
      <c r="C33" s="44"/>
      <c r="D33" s="43"/>
      <c r="E33" s="53">
        <f>SUM(E26:E32)</f>
        <v>50000</v>
      </c>
      <c r="F33" s="7"/>
      <c r="G33" s="7"/>
      <c r="J33" s="7"/>
      <c r="K33" s="7"/>
      <c r="L33" s="7"/>
    </row>
    <row r="34" spans="2:12" ht="15">
      <c r="B34" s="6"/>
      <c r="C34" s="7"/>
      <c r="D34" s="7"/>
      <c r="E34" s="8"/>
      <c r="F34" s="7"/>
      <c r="G34" s="7"/>
      <c r="J34" s="7"/>
      <c r="K34" s="7"/>
      <c r="L34" s="7"/>
    </row>
    <row r="35" spans="2:12" ht="15">
      <c r="B35" s="17" t="s">
        <v>47</v>
      </c>
      <c r="C35" s="25"/>
      <c r="D35" s="25"/>
      <c r="E35" s="20">
        <f>SUM(E23+E33)</f>
        <v>589760</v>
      </c>
      <c r="F35" s="7"/>
      <c r="G35" s="7"/>
      <c r="J35" s="74"/>
      <c r="K35" s="74"/>
      <c r="L35" s="74"/>
    </row>
    <row r="36" spans="6:12" ht="15">
      <c r="F36" s="7"/>
      <c r="G36" s="7"/>
      <c r="J36" s="7"/>
      <c r="K36" s="7"/>
      <c r="L36" s="7"/>
    </row>
    <row r="37" spans="2:12" ht="15">
      <c r="B37" s="4" t="s">
        <v>48</v>
      </c>
      <c r="E37" s="4">
        <v>538750</v>
      </c>
      <c r="F37" s="25"/>
      <c r="G37" s="25"/>
      <c r="J37" s="7"/>
      <c r="K37" s="7"/>
      <c r="L37" s="7"/>
    </row>
    <row r="50" spans="2:3" ht="15">
      <c r="B50" s="7"/>
      <c r="C50" s="7"/>
    </row>
    <row r="51" ht="15">
      <c r="B51" s="9"/>
    </row>
    <row r="52" ht="15">
      <c r="B52" s="9"/>
    </row>
    <row r="55" spans="10:12" ht="15">
      <c r="J55" s="7"/>
      <c r="K55" s="7"/>
      <c r="L55" s="7"/>
    </row>
    <row r="56" spans="10:12" ht="15">
      <c r="J56" s="7"/>
      <c r="K56" s="7"/>
      <c r="L56" s="7"/>
    </row>
    <row r="57" spans="10:12" ht="15">
      <c r="J57" s="7"/>
      <c r="K57" s="7"/>
      <c r="L57" s="7"/>
    </row>
    <row r="58" spans="10:12" ht="15">
      <c r="J58" s="7"/>
      <c r="K58" s="7"/>
      <c r="L58" s="7"/>
    </row>
    <row r="59" spans="10:12" ht="15">
      <c r="J59" s="7"/>
      <c r="K59" s="7"/>
      <c r="L59" s="7"/>
    </row>
    <row r="60" spans="10:12" ht="15">
      <c r="J60" s="7"/>
      <c r="K60" s="7"/>
      <c r="L60" s="7"/>
    </row>
    <row r="61" spans="10:12" ht="15">
      <c r="J61" s="7"/>
      <c r="K61" s="7"/>
      <c r="L61" s="7"/>
    </row>
    <row r="62" spans="10:12" ht="15">
      <c r="J62" s="7"/>
      <c r="K62" s="7"/>
      <c r="L62" s="7"/>
    </row>
    <row r="63" spans="10:12" ht="15">
      <c r="J63" s="7"/>
      <c r="K63" s="7"/>
      <c r="L63" s="7"/>
    </row>
    <row r="64" spans="10:12" ht="15">
      <c r="J64" s="7"/>
      <c r="K64" s="7"/>
      <c r="L64" s="7"/>
    </row>
    <row r="65" spans="10:12" ht="15">
      <c r="J65" s="7"/>
      <c r="K65" s="7"/>
      <c r="L65" s="7"/>
    </row>
    <row r="66" spans="10:12" ht="15">
      <c r="J66" s="7"/>
      <c r="K66" s="7"/>
      <c r="L66" s="7"/>
    </row>
    <row r="67" spans="10:12" ht="15">
      <c r="J67" s="7"/>
      <c r="K67" s="7"/>
      <c r="L67" s="7"/>
    </row>
    <row r="68" spans="10:12" ht="15">
      <c r="J68" s="7"/>
      <c r="K68" s="7"/>
      <c r="L68" s="7"/>
    </row>
  </sheetData>
  <sheetProtection/>
  <mergeCells count="2">
    <mergeCell ref="J35:L35"/>
    <mergeCell ref="J7:L7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B5:E4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.140625" style="2" customWidth="1"/>
    <col min="2" max="3" width="22.57421875" style="2" customWidth="1"/>
    <col min="4" max="4" width="9.140625" style="2" customWidth="1"/>
    <col min="5" max="5" width="10.57421875" style="2" customWidth="1"/>
    <col min="6" max="16384" width="9.140625" style="2" customWidth="1"/>
  </cols>
  <sheetData>
    <row r="5" spans="2:5" ht="15">
      <c r="B5" s="5"/>
      <c r="C5" s="44"/>
      <c r="D5" s="44"/>
      <c r="E5" s="55" t="s">
        <v>60</v>
      </c>
    </row>
    <row r="6" spans="2:5" ht="15">
      <c r="B6" s="21"/>
      <c r="C6" s="22"/>
      <c r="D6" s="22"/>
      <c r="E6" s="56" t="s">
        <v>61</v>
      </c>
    </row>
    <row r="7" spans="2:5" ht="15">
      <c r="B7" s="6" t="s">
        <v>34</v>
      </c>
      <c r="C7" s="7"/>
      <c r="D7" s="7"/>
      <c r="E7" s="8">
        <v>140000</v>
      </c>
    </row>
    <row r="8" spans="2:5" ht="15">
      <c r="B8" s="6" t="s">
        <v>17</v>
      </c>
      <c r="C8" s="7"/>
      <c r="D8" s="7"/>
      <c r="E8" s="14">
        <v>0</v>
      </c>
    </row>
    <row r="9" spans="2:5" ht="15">
      <c r="B9" s="6" t="s">
        <v>18</v>
      </c>
      <c r="C9" s="7"/>
      <c r="D9" s="7"/>
      <c r="E9" s="14"/>
    </row>
    <row r="10" spans="2:5" ht="15">
      <c r="B10" s="6" t="s">
        <v>19</v>
      </c>
      <c r="C10" s="7"/>
      <c r="D10" s="7"/>
      <c r="E10" s="8">
        <v>0</v>
      </c>
    </row>
    <row r="11" spans="2:5" ht="15">
      <c r="B11" s="6" t="s">
        <v>20</v>
      </c>
      <c r="C11" s="7"/>
      <c r="D11" s="7"/>
      <c r="E11" s="8">
        <v>0</v>
      </c>
    </row>
    <row r="12" spans="2:5" ht="15">
      <c r="B12" s="6" t="s">
        <v>28</v>
      </c>
      <c r="C12" s="7"/>
      <c r="D12" s="7"/>
      <c r="E12" s="8">
        <v>0</v>
      </c>
    </row>
    <row r="13" spans="2:5" ht="15">
      <c r="B13" s="6" t="s">
        <v>29</v>
      </c>
      <c r="C13" s="7"/>
      <c r="D13" s="7"/>
      <c r="E13" s="14"/>
    </row>
    <row r="14" spans="2:5" ht="15">
      <c r="B14" s="6"/>
      <c r="C14" s="7"/>
      <c r="D14" s="7"/>
      <c r="E14" s="8"/>
    </row>
    <row r="15" spans="2:5" ht="15">
      <c r="B15" s="17" t="s">
        <v>49</v>
      </c>
      <c r="C15" s="19"/>
      <c r="D15" s="25"/>
      <c r="E15" s="20">
        <f>SUM(E7:E13)</f>
        <v>140000</v>
      </c>
    </row>
    <row r="18" ht="15">
      <c r="B18" s="2" t="s">
        <v>90</v>
      </c>
    </row>
    <row r="20" spans="2:3" ht="15">
      <c r="B20" s="4" t="s">
        <v>42</v>
      </c>
      <c r="C20" s="4"/>
    </row>
    <row r="21" ht="15.75" thickBot="1"/>
    <row r="22" spans="2:3" ht="37.5" customHeight="1" thickBot="1">
      <c r="B22" s="67"/>
      <c r="C22" s="57" t="s">
        <v>84</v>
      </c>
    </row>
    <row r="23" spans="2:3" ht="15">
      <c r="B23" s="58" t="s">
        <v>40</v>
      </c>
      <c r="C23" s="59"/>
    </row>
    <row r="24" spans="2:3" ht="15">
      <c r="B24" s="61">
        <v>2.1</v>
      </c>
      <c r="C24" s="60">
        <v>140745</v>
      </c>
    </row>
    <row r="25" spans="2:3" ht="15">
      <c r="B25" s="61">
        <v>2.2</v>
      </c>
      <c r="C25" s="60"/>
    </row>
    <row r="26" spans="2:3" ht="15">
      <c r="B26" s="61">
        <v>2.3</v>
      </c>
      <c r="C26" s="60"/>
    </row>
    <row r="27" spans="2:3" ht="15">
      <c r="B27" s="61"/>
      <c r="C27" s="60"/>
    </row>
    <row r="28" spans="2:3" ht="15">
      <c r="B28" s="61" t="s">
        <v>41</v>
      </c>
      <c r="C28" s="60">
        <f>SUM(C24:C27)</f>
        <v>140745</v>
      </c>
    </row>
    <row r="29" spans="2:3" ht="15.75" thickBot="1">
      <c r="B29" s="61"/>
      <c r="C29" s="60"/>
    </row>
    <row r="30" spans="2:3" ht="15">
      <c r="B30" s="68" t="s">
        <v>38</v>
      </c>
      <c r="C30" s="69">
        <f>SUM(C28)</f>
        <v>140745</v>
      </c>
    </row>
    <row r="31" spans="2:3" ht="15.75" thickBot="1">
      <c r="B31" s="62"/>
      <c r="C31" s="63"/>
    </row>
    <row r="33" ht="15.75" thickBot="1"/>
    <row r="34" spans="2:3" ht="15.75" thickBot="1">
      <c r="B34" s="67"/>
      <c r="C34" s="70" t="s">
        <v>88</v>
      </c>
    </row>
    <row r="35" spans="2:3" ht="15">
      <c r="B35" s="59" t="s">
        <v>40</v>
      </c>
      <c r="C35" s="59"/>
    </row>
    <row r="36" spans="2:3" ht="15">
      <c r="B36" s="60">
        <v>2.1</v>
      </c>
      <c r="C36" s="60">
        <v>154000</v>
      </c>
    </row>
    <row r="37" spans="2:3" ht="15">
      <c r="B37" s="60">
        <v>2.2</v>
      </c>
      <c r="C37" s="60"/>
    </row>
    <row r="38" spans="2:3" ht="15">
      <c r="B38" s="60">
        <v>2.3</v>
      </c>
      <c r="C38" s="60"/>
    </row>
    <row r="39" spans="2:3" ht="15">
      <c r="B39" s="60"/>
      <c r="C39" s="60"/>
    </row>
    <row r="40" spans="2:3" ht="15">
      <c r="B40" s="60" t="s">
        <v>41</v>
      </c>
      <c r="C40" s="60">
        <v>154000</v>
      </c>
    </row>
    <row r="41" spans="2:3" ht="15.75" thickBot="1">
      <c r="B41" s="60"/>
      <c r="C41" s="60"/>
    </row>
    <row r="42" spans="2:3" ht="15">
      <c r="B42" s="69" t="s">
        <v>38</v>
      </c>
      <c r="C42" s="69">
        <v>154000</v>
      </c>
    </row>
    <row r="43" spans="2:3" ht="15.75" thickBot="1">
      <c r="B43" s="63"/>
      <c r="C43" s="6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Yogesh</cp:lastModifiedBy>
  <dcterms:created xsi:type="dcterms:W3CDTF">2008-04-23T06:34:37Z</dcterms:created>
  <dcterms:modified xsi:type="dcterms:W3CDTF">2012-06-22T02:12:32Z</dcterms:modified>
  <cp:category/>
  <cp:version/>
  <cp:contentType/>
  <cp:contentStatus/>
</cp:coreProperties>
</file>