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CTUALLY APPROVED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<sst xmlns="http://schemas.openxmlformats.org/spreadsheetml/2006/main" count="57" uniqueCount="52">
  <si>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r>
      <t xml:space="preserve"> SPRAT's SETU CARAVAN</t>
    </r>
    <r>
      <rPr>
        <b/>
        <sz val="16"/>
        <rFont val="Arial"/>
        <family val="0"/>
      </rPr>
      <t xml:space="preserve"> - Centres for Community Empowerment - MEHSANA</t>
    </r>
  </si>
  <si>
    <t>NATURE OF EXPENSES</t>
  </si>
  <si>
    <t>REMARKS</t>
  </si>
  <si>
    <t>QTY 
/MTHS</t>
  </si>
  <si>
    <t>RATE</t>
  </si>
  <si>
    <t>Gen
 Costs</t>
  </si>
  <si>
    <t>Prorata 
Cost</t>
  </si>
  <si>
    <t>Premises</t>
  </si>
  <si>
    <t>Electricity</t>
  </si>
  <si>
    <t>Ad-hoc per month</t>
  </si>
  <si>
    <t>Maintenance</t>
  </si>
  <si>
    <t>Water, sweeping..</t>
  </si>
  <si>
    <t>Center incharge</t>
  </si>
  <si>
    <t>Post graduate with 1-2 yrs exp</t>
  </si>
  <si>
    <t>Graduate with 1-2 yrs exp</t>
  </si>
  <si>
    <t>Tutors for SSC coaching [4 subjects]</t>
  </si>
  <si>
    <t>Spoken English Class</t>
  </si>
  <si>
    <t>Retainees @ Rs.2000/- per month [six lectures per week]</t>
  </si>
  <si>
    <t>Office Boy</t>
  </si>
  <si>
    <t>Office expenses</t>
  </si>
  <si>
    <t>Telephone</t>
  </si>
  <si>
    <t>Per month</t>
  </si>
  <si>
    <t>Postage / courier</t>
  </si>
  <si>
    <t>Photocopying</t>
  </si>
  <si>
    <t>Stationery</t>
  </si>
  <si>
    <t>Conveyance</t>
  </si>
  <si>
    <t>Taleem Basic Literacy Programme</t>
  </si>
  <si>
    <t>Exigencies</t>
  </si>
  <si>
    <t>Sub-Total</t>
  </si>
  <si>
    <t>Expenses Incurred by HO on Centre</t>
  </si>
  <si>
    <t xml:space="preserve">Related to Centres Working </t>
  </si>
  <si>
    <t>Total Expenses</t>
  </si>
  <si>
    <t xml:space="preserve">LESS REVENUES EXPECTED  </t>
  </si>
  <si>
    <t>SSC Tuition fee
[Per batch 20 students x 25% freeships]</t>
  </si>
  <si>
    <t>HSC Tuition fee [Arts/Commerce]
[Per batch 20 students x 25% freeships]</t>
  </si>
  <si>
    <t>Spoken English
[Freeships = 25%]</t>
  </si>
  <si>
    <t>Total Receipts</t>
  </si>
  <si>
    <t xml:space="preserve">Net Outflow </t>
  </si>
  <si>
    <t>1  Office Asst</t>
  </si>
  <si>
    <t>House-Keeper</t>
  </si>
  <si>
    <t>2  running batches all the time</t>
  </si>
  <si>
    <t xml:space="preserve">AMOUNT
3rd Year
</t>
  </si>
  <si>
    <t>Tutors for HSC coaching [Commerce stream, 4 subjects]</t>
  </si>
  <si>
    <t xml:space="preserve">Rs. 180/- per student per month </t>
  </si>
  <si>
    <t xml:space="preserve">Rs. 150/- per student per month </t>
  </si>
  <si>
    <t xml:space="preserve">Rs. 100/- per student per month per batch </t>
  </si>
  <si>
    <t xml:space="preserve">Retainees @ Rs.100 per lecture of 1.5 hrs on rotational basis </t>
  </si>
  <si>
    <t xml:space="preserve">Retainees @ Rs.120 per lecture of 1.5 hrs on rotational basis </t>
  </si>
  <si>
    <t>Career Quiz</t>
  </si>
  <si>
    <t>[Sunday Quiz for college students and potential employees] Cost and Prizes</t>
  </si>
  <si>
    <t>52 weeks</t>
  </si>
  <si>
    <t>CARAVAN COACHING SERVICES
COSTING ANALYSIS [Recurring Costs]
 For Jan 2006 to Dec 2006 - Submitted in Feb 06</t>
  </si>
</sst>
</file>

<file path=xl/styles.xml><?xml version="1.0" encoding="utf-8"?>
<styleSheet xmlns="http://schemas.openxmlformats.org/spreadsheetml/2006/main">
  <numFmts count="17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_(* #,##0_);_(* \(#,##0\);_(* &quot;-&quot;??_);_(@_)"/>
  </numFmts>
  <fonts count="8">
    <font>
      <sz val="10"/>
      <name val="Arial"/>
      <family val="0"/>
    </font>
    <font>
      <b/>
      <sz val="16"/>
      <name val="Bahamas"/>
      <family val="0"/>
    </font>
    <font>
      <sz val="12"/>
      <name val="Arial"/>
      <family val="2"/>
    </font>
    <font>
      <b/>
      <sz val="16"/>
      <name val="Arial"/>
      <family val="0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72" fontId="6" fillId="0" borderId="4" xfId="15" applyNumberFormat="1" applyFont="1" applyBorder="1" applyAlignment="1">
      <alignment horizontal="center" vertical="top" wrapText="1"/>
    </xf>
    <xf numFmtId="172" fontId="6" fillId="0" borderId="4" xfId="15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172" fontId="5" fillId="0" borderId="6" xfId="15" applyNumberFormat="1" applyFont="1" applyBorder="1" applyAlignment="1">
      <alignment vertical="top"/>
    </xf>
    <xf numFmtId="172" fontId="5" fillId="0" borderId="6" xfId="15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172" fontId="5" fillId="0" borderId="6" xfId="15" applyNumberFormat="1" applyFont="1" applyBorder="1" applyAlignment="1">
      <alignment vertical="top"/>
    </xf>
    <xf numFmtId="172" fontId="6" fillId="2" borderId="6" xfId="15" applyNumberFormat="1" applyFont="1" applyFill="1" applyBorder="1" applyAlignment="1">
      <alignment vertical="top"/>
    </xf>
    <xf numFmtId="172" fontId="5" fillId="2" borderId="6" xfId="15" applyNumberFormat="1" applyFont="1" applyFill="1" applyBorder="1" applyAlignment="1">
      <alignment vertical="top"/>
    </xf>
    <xf numFmtId="0" fontId="5" fillId="0" borderId="5" xfId="0" applyFont="1" applyBorder="1" applyAlignment="1">
      <alignment vertical="top" wrapText="1"/>
    </xf>
    <xf numFmtId="3" fontId="5" fillId="0" borderId="6" xfId="0" applyNumberFormat="1" applyFont="1" applyBorder="1" applyAlignment="1">
      <alignment vertical="top" wrapText="1"/>
    </xf>
    <xf numFmtId="9" fontId="5" fillId="0" borderId="6" xfId="19" applyFont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172" fontId="5" fillId="2" borderId="6" xfId="15" applyNumberFormat="1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6" fillId="0" borderId="5" xfId="0" applyFont="1" applyBorder="1" applyAlignment="1">
      <alignment vertical="top" wrapText="1"/>
    </xf>
    <xf numFmtId="0" fontId="6" fillId="2" borderId="2" xfId="0" applyFont="1" applyFill="1" applyBorder="1" applyAlignment="1">
      <alignment vertical="top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172" fontId="6" fillId="2" borderId="9" xfId="15" applyNumberFormat="1" applyFont="1" applyFill="1" applyBorder="1" applyAlignment="1">
      <alignment vertical="top"/>
    </xf>
    <xf numFmtId="0" fontId="5" fillId="0" borderId="0" xfId="0" applyFont="1" applyAlignment="1">
      <alignment vertical="top" wrapText="1"/>
    </xf>
    <xf numFmtId="172" fontId="5" fillId="0" borderId="0" xfId="15" applyNumberFormat="1" applyFont="1" applyAlignment="1">
      <alignment vertical="top"/>
    </xf>
    <xf numFmtId="172" fontId="5" fillId="0" borderId="10" xfId="15" applyNumberFormat="1" applyFont="1" applyBorder="1" applyAlignment="1">
      <alignment horizontal="center" vertical="top" wrapText="1"/>
    </xf>
    <xf numFmtId="9" fontId="6" fillId="0" borderId="10" xfId="19" applyFont="1" applyBorder="1" applyAlignment="1">
      <alignment vertical="top"/>
    </xf>
    <xf numFmtId="172" fontId="5" fillId="0" borderId="10" xfId="15" applyNumberFormat="1" applyFont="1" applyBorder="1" applyAlignment="1">
      <alignment vertical="top"/>
    </xf>
    <xf numFmtId="172" fontId="5" fillId="2" borderId="10" xfId="15" applyNumberFormat="1" applyFont="1" applyFill="1" applyBorder="1" applyAlignment="1">
      <alignment vertical="top"/>
    </xf>
    <xf numFmtId="172" fontId="6" fillId="2" borderId="10" xfId="15" applyNumberFormat="1" applyFont="1" applyFill="1" applyBorder="1" applyAlignment="1">
      <alignment vertical="top"/>
    </xf>
    <xf numFmtId="172" fontId="6" fillId="2" borderId="11" xfId="15" applyNumberFormat="1" applyFont="1" applyFill="1" applyBorder="1" applyAlignment="1">
      <alignment vertical="top"/>
    </xf>
    <xf numFmtId="172" fontId="6" fillId="0" borderId="4" xfId="15" applyNumberFormat="1" applyFont="1" applyBorder="1" applyAlignment="1">
      <alignment horizontal="center" vertical="top" wrapText="1"/>
    </xf>
    <xf numFmtId="172" fontId="6" fillId="0" borderId="12" xfId="15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60" zoomScaleNormal="60" workbookViewId="0" topLeftCell="A1">
      <selection activeCell="B3" sqref="B3:G3"/>
    </sheetView>
  </sheetViews>
  <sheetFormatPr defaultColWidth="9.140625" defaultRowHeight="12.75"/>
  <cols>
    <col min="1" max="1" width="1.1484375" style="6" customWidth="1"/>
    <col min="2" max="2" width="41.8515625" style="41" customWidth="1"/>
    <col min="3" max="3" width="43.7109375" style="41" customWidth="1"/>
    <col min="4" max="4" width="10.8515625" style="42" bestFit="1" customWidth="1"/>
    <col min="5" max="5" width="13.28125" style="42" bestFit="1" customWidth="1"/>
    <col min="6" max="6" width="16.140625" style="42" bestFit="1" customWidth="1"/>
    <col min="7" max="7" width="14.7109375" style="42" bestFit="1" customWidth="1"/>
    <col min="8" max="16384" width="9.140625" style="6" customWidth="1"/>
  </cols>
  <sheetData>
    <row r="1" spans="1:7" s="1" customFormat="1" ht="29.25" customHeight="1" thickBot="1">
      <c r="A1" s="51"/>
      <c r="B1" s="51"/>
      <c r="C1" s="51"/>
      <c r="D1" s="51"/>
      <c r="E1" s="51"/>
      <c r="F1" s="51"/>
      <c r="G1" s="51"/>
    </row>
    <row r="2" spans="1:7" s="3" customFormat="1" ht="20.25">
      <c r="A2" s="2"/>
      <c r="B2" s="52" t="s">
        <v>0</v>
      </c>
      <c r="C2" s="53"/>
      <c r="D2" s="53"/>
      <c r="E2" s="53"/>
      <c r="F2" s="53"/>
      <c r="G2" s="54"/>
    </row>
    <row r="3" spans="1:7" s="5" customFormat="1" ht="64.5" customHeight="1" thickBot="1">
      <c r="A3" s="4"/>
      <c r="B3" s="55" t="s">
        <v>51</v>
      </c>
      <c r="C3" s="56"/>
      <c r="D3" s="56"/>
      <c r="E3" s="56"/>
      <c r="F3" s="56"/>
      <c r="G3" s="57"/>
    </row>
    <row r="4" spans="1:7" s="12" customFormat="1" ht="33">
      <c r="A4" s="7"/>
      <c r="B4" s="8" t="s">
        <v>1</v>
      </c>
      <c r="C4" s="9" t="s">
        <v>2</v>
      </c>
      <c r="D4" s="10" t="s">
        <v>3</v>
      </c>
      <c r="E4" s="11" t="s">
        <v>4</v>
      </c>
      <c r="F4" s="49" t="s">
        <v>41</v>
      </c>
      <c r="G4" s="50"/>
    </row>
    <row r="5" spans="1:7" s="18" customFormat="1" ht="33">
      <c r="A5" s="13"/>
      <c r="B5" s="14"/>
      <c r="C5" s="15"/>
      <c r="D5" s="16"/>
      <c r="E5" s="16"/>
      <c r="F5" s="17" t="s">
        <v>5</v>
      </c>
      <c r="G5" s="43" t="s">
        <v>6</v>
      </c>
    </row>
    <row r="6" spans="1:7" s="18" customFormat="1" ht="16.5">
      <c r="A6" s="13"/>
      <c r="B6" s="14" t="s">
        <v>7</v>
      </c>
      <c r="C6" s="15"/>
      <c r="D6" s="16"/>
      <c r="E6" s="16"/>
      <c r="F6" s="16"/>
      <c r="G6" s="44">
        <v>0.15</v>
      </c>
    </row>
    <row r="7" spans="1:7" ht="16.5">
      <c r="A7" s="19"/>
      <c r="B7" s="14" t="s">
        <v>8</v>
      </c>
      <c r="C7" s="20" t="s">
        <v>9</v>
      </c>
      <c r="D7" s="21">
        <v>12</v>
      </c>
      <c r="E7" s="22">
        <v>1500</v>
      </c>
      <c r="F7" s="21">
        <f>$E7*$D7</f>
        <v>18000</v>
      </c>
      <c r="G7" s="45">
        <f>G$6*F7</f>
        <v>2700</v>
      </c>
    </row>
    <row r="8" spans="1:7" ht="16.5">
      <c r="A8" s="19"/>
      <c r="B8" s="14" t="s">
        <v>10</v>
      </c>
      <c r="C8" s="15" t="s">
        <v>11</v>
      </c>
      <c r="D8" s="21">
        <v>12</v>
      </c>
      <c r="E8" s="22">
        <v>1000</v>
      </c>
      <c r="F8" s="21">
        <f>$E8*$D8</f>
        <v>12000</v>
      </c>
      <c r="G8" s="45">
        <f>G$6*F8</f>
        <v>1800</v>
      </c>
    </row>
    <row r="9" spans="1:7" ht="16.5">
      <c r="A9" s="19"/>
      <c r="B9" s="14" t="s">
        <v>12</v>
      </c>
      <c r="C9" s="15" t="s">
        <v>13</v>
      </c>
      <c r="D9" s="21">
        <v>12</v>
      </c>
      <c r="E9" s="22">
        <v>5000</v>
      </c>
      <c r="F9" s="21">
        <f aca="true" t="shared" si="0" ref="F9:F16">$E9*$D9</f>
        <v>60000</v>
      </c>
      <c r="G9" s="45">
        <f>G$6*F9</f>
        <v>9000</v>
      </c>
    </row>
    <row r="10" spans="1:7" ht="16.5">
      <c r="A10" s="19"/>
      <c r="B10" s="14" t="s">
        <v>38</v>
      </c>
      <c r="C10" s="20" t="s">
        <v>14</v>
      </c>
      <c r="D10" s="21">
        <v>12</v>
      </c>
      <c r="E10" s="22">
        <v>3000</v>
      </c>
      <c r="F10" s="21">
        <f t="shared" si="0"/>
        <v>36000</v>
      </c>
      <c r="G10" s="45">
        <f>G$6*F10</f>
        <v>5400</v>
      </c>
    </row>
    <row r="11" spans="1:7" ht="33" customHeight="1">
      <c r="A11" s="19"/>
      <c r="B11" s="14" t="s">
        <v>15</v>
      </c>
      <c r="C11" s="20" t="s">
        <v>46</v>
      </c>
      <c r="D11" s="21">
        <f>25*10</f>
        <v>250</v>
      </c>
      <c r="E11" s="22">
        <v>100</v>
      </c>
      <c r="F11" s="23">
        <f t="shared" si="0"/>
        <v>25000</v>
      </c>
      <c r="G11" s="46">
        <f>F11</f>
        <v>25000</v>
      </c>
    </row>
    <row r="12" spans="1:7" ht="33" customHeight="1">
      <c r="A12" s="19"/>
      <c r="B12" s="14" t="s">
        <v>42</v>
      </c>
      <c r="C12" s="20" t="s">
        <v>47</v>
      </c>
      <c r="D12" s="21">
        <f>25*10</f>
        <v>250</v>
      </c>
      <c r="E12" s="22">
        <v>120</v>
      </c>
      <c r="F12" s="23">
        <f t="shared" si="0"/>
        <v>30000</v>
      </c>
      <c r="G12" s="46">
        <f>F12</f>
        <v>30000</v>
      </c>
    </row>
    <row r="13" spans="1:7" ht="33" customHeight="1">
      <c r="A13" s="19"/>
      <c r="B13" s="14" t="s">
        <v>48</v>
      </c>
      <c r="C13" s="20" t="s">
        <v>49</v>
      </c>
      <c r="D13" s="21" t="s">
        <v>50</v>
      </c>
      <c r="E13" s="22">
        <v>250</v>
      </c>
      <c r="F13" s="23">
        <f>E13*52</f>
        <v>13000</v>
      </c>
      <c r="G13" s="46">
        <f>F13</f>
        <v>13000</v>
      </c>
    </row>
    <row r="14" spans="1:7" ht="33" customHeight="1">
      <c r="A14" s="19"/>
      <c r="B14" s="14" t="s">
        <v>16</v>
      </c>
      <c r="C14" s="20" t="s">
        <v>17</v>
      </c>
      <c r="D14" s="21">
        <f>12</f>
        <v>12</v>
      </c>
      <c r="E14" s="22">
        <v>2000</v>
      </c>
      <c r="F14" s="23">
        <f t="shared" si="0"/>
        <v>24000</v>
      </c>
      <c r="G14" s="46">
        <f>F14</f>
        <v>24000</v>
      </c>
    </row>
    <row r="15" spans="1:7" ht="16.5">
      <c r="A15" s="19"/>
      <c r="B15" s="14" t="s">
        <v>18</v>
      </c>
      <c r="C15" s="20"/>
      <c r="D15" s="21">
        <v>12</v>
      </c>
      <c r="E15" s="22">
        <v>2000</v>
      </c>
      <c r="F15" s="21">
        <f t="shared" si="0"/>
        <v>24000</v>
      </c>
      <c r="G15" s="45">
        <f aca="true" t="shared" si="1" ref="G15:G22">G$6*F15</f>
        <v>3600</v>
      </c>
    </row>
    <row r="16" spans="1:7" ht="16.5">
      <c r="A16" s="19"/>
      <c r="B16" s="14" t="s">
        <v>39</v>
      </c>
      <c r="C16" s="20"/>
      <c r="D16" s="21">
        <v>12</v>
      </c>
      <c r="E16" s="22">
        <v>1200</v>
      </c>
      <c r="F16" s="21">
        <f t="shared" si="0"/>
        <v>14400</v>
      </c>
      <c r="G16" s="45">
        <f t="shared" si="1"/>
        <v>2160</v>
      </c>
    </row>
    <row r="17" spans="1:7" s="18" customFormat="1" ht="16.5">
      <c r="A17" s="13"/>
      <c r="B17" s="14" t="s">
        <v>19</v>
      </c>
      <c r="C17" s="15"/>
      <c r="D17" s="16"/>
      <c r="E17" s="22"/>
      <c r="F17" s="21"/>
      <c r="G17" s="45">
        <f t="shared" si="1"/>
        <v>0</v>
      </c>
    </row>
    <row r="18" spans="1:7" ht="16.5">
      <c r="A18" s="19"/>
      <c r="B18" s="14" t="s">
        <v>20</v>
      </c>
      <c r="C18" s="15" t="s">
        <v>21</v>
      </c>
      <c r="D18" s="21">
        <v>12</v>
      </c>
      <c r="E18" s="22">
        <v>1500</v>
      </c>
      <c r="F18" s="21">
        <f aca="true" t="shared" si="2" ref="F18:G24">$E18*$D18</f>
        <v>18000</v>
      </c>
      <c r="G18" s="45">
        <f t="shared" si="1"/>
        <v>2700</v>
      </c>
    </row>
    <row r="19" spans="1:7" ht="16.5">
      <c r="A19" s="19"/>
      <c r="B19" s="14" t="s">
        <v>22</v>
      </c>
      <c r="C19" s="15" t="s">
        <v>21</v>
      </c>
      <c r="D19" s="21">
        <v>12</v>
      </c>
      <c r="E19" s="22">
        <v>850</v>
      </c>
      <c r="F19" s="21">
        <f t="shared" si="2"/>
        <v>10200</v>
      </c>
      <c r="G19" s="45">
        <f t="shared" si="1"/>
        <v>1530</v>
      </c>
    </row>
    <row r="20" spans="1:7" ht="16.5">
      <c r="A20" s="19"/>
      <c r="B20" s="14" t="s">
        <v>23</v>
      </c>
      <c r="C20" s="20" t="s">
        <v>9</v>
      </c>
      <c r="D20" s="21">
        <v>12</v>
      </c>
      <c r="E20" s="22">
        <v>750</v>
      </c>
      <c r="F20" s="21">
        <f t="shared" si="2"/>
        <v>9000</v>
      </c>
      <c r="G20" s="45">
        <f t="shared" si="1"/>
        <v>1350</v>
      </c>
    </row>
    <row r="21" spans="1:7" ht="16.5">
      <c r="A21" s="19"/>
      <c r="B21" s="14" t="s">
        <v>24</v>
      </c>
      <c r="C21" s="20" t="s">
        <v>9</v>
      </c>
      <c r="D21" s="21">
        <v>12</v>
      </c>
      <c r="E21" s="22">
        <v>700</v>
      </c>
      <c r="F21" s="21">
        <f t="shared" si="2"/>
        <v>8400</v>
      </c>
      <c r="G21" s="45">
        <f t="shared" si="1"/>
        <v>1260</v>
      </c>
    </row>
    <row r="22" spans="1:7" ht="16.5">
      <c r="A22" s="19"/>
      <c r="B22" s="14" t="s">
        <v>25</v>
      </c>
      <c r="C22" s="20" t="s">
        <v>9</v>
      </c>
      <c r="D22" s="21">
        <v>12</v>
      </c>
      <c r="E22" s="22">
        <v>1000</v>
      </c>
      <c r="F22" s="21">
        <f t="shared" si="2"/>
        <v>12000</v>
      </c>
      <c r="G22" s="45">
        <f t="shared" si="1"/>
        <v>1800</v>
      </c>
    </row>
    <row r="23" spans="1:7" ht="16.5">
      <c r="A23" s="19"/>
      <c r="B23" s="14" t="s">
        <v>26</v>
      </c>
      <c r="C23" s="20" t="s">
        <v>40</v>
      </c>
      <c r="D23" s="21">
        <v>12</v>
      </c>
      <c r="E23" s="22">
        <f>(8000*6/12)</f>
        <v>4000</v>
      </c>
      <c r="F23" s="23">
        <f t="shared" si="2"/>
        <v>48000</v>
      </c>
      <c r="G23" s="46">
        <f t="shared" si="2"/>
        <v>48000</v>
      </c>
    </row>
    <row r="24" spans="1:7" ht="16.5">
      <c r="A24" s="19"/>
      <c r="B24" s="24" t="s">
        <v>27</v>
      </c>
      <c r="C24" s="25" t="s">
        <v>9</v>
      </c>
      <c r="D24" s="21">
        <v>12</v>
      </c>
      <c r="E24" s="22">
        <v>1500</v>
      </c>
      <c r="F24" s="21">
        <f t="shared" si="2"/>
        <v>18000</v>
      </c>
      <c r="G24" s="45">
        <f>G$6*F24</f>
        <v>2700</v>
      </c>
    </row>
    <row r="25" spans="1:7" ht="16.5">
      <c r="A25" s="19"/>
      <c r="B25" s="24" t="s">
        <v>28</v>
      </c>
      <c r="C25" s="25"/>
      <c r="D25" s="21"/>
      <c r="E25" s="22"/>
      <c r="F25" s="22">
        <f>SUM(F7:F24)</f>
        <v>380000</v>
      </c>
      <c r="G25" s="47">
        <f>SUM(G7:G24)</f>
        <v>176000</v>
      </c>
    </row>
    <row r="26" spans="1:7" ht="16.5">
      <c r="A26" s="19"/>
      <c r="B26" s="24" t="s">
        <v>29</v>
      </c>
      <c r="C26" s="20" t="s">
        <v>30</v>
      </c>
      <c r="D26" s="26">
        <v>0.25</v>
      </c>
      <c r="E26" s="22"/>
      <c r="F26" s="22">
        <f>$D26*F25</f>
        <v>95000</v>
      </c>
      <c r="G26" s="47">
        <f>F26*D26</f>
        <v>23750</v>
      </c>
    </row>
    <row r="27" spans="1:7" s="31" customFormat="1" ht="16.5">
      <c r="A27" s="27"/>
      <c r="B27" s="28" t="s">
        <v>31</v>
      </c>
      <c r="C27" s="29"/>
      <c r="D27" s="30"/>
      <c r="E27" s="22"/>
      <c r="F27" s="22">
        <f>F26+F25</f>
        <v>475000</v>
      </c>
      <c r="G27" s="47">
        <f>G26+G25</f>
        <v>199750</v>
      </c>
    </row>
    <row r="28" spans="1:7" ht="16.5">
      <c r="A28" s="19"/>
      <c r="B28" s="32" t="s">
        <v>32</v>
      </c>
      <c r="C28" s="20"/>
      <c r="D28" s="21"/>
      <c r="E28" s="22"/>
      <c r="F28" s="21"/>
      <c r="G28" s="45"/>
    </row>
    <row r="29" spans="1:7" ht="16.5">
      <c r="A29" s="19"/>
      <c r="B29" s="14"/>
      <c r="C29" s="20"/>
      <c r="D29" s="21"/>
      <c r="E29" s="22"/>
      <c r="F29" s="21"/>
      <c r="G29" s="45"/>
    </row>
    <row r="30" spans="1:7" ht="49.5">
      <c r="A30" s="19"/>
      <c r="B30" s="24" t="s">
        <v>33</v>
      </c>
      <c r="C30" s="20" t="s">
        <v>44</v>
      </c>
      <c r="D30" s="21">
        <f>(20*0.75)*10</f>
        <v>150</v>
      </c>
      <c r="E30" s="22">
        <v>150</v>
      </c>
      <c r="F30" s="21">
        <f aca="true" t="shared" si="3" ref="F30:G32">$E30*$D30</f>
        <v>22500</v>
      </c>
      <c r="G30" s="45">
        <f t="shared" si="3"/>
        <v>22500</v>
      </c>
    </row>
    <row r="31" spans="1:7" ht="49.5">
      <c r="A31" s="19"/>
      <c r="B31" s="24" t="s">
        <v>34</v>
      </c>
      <c r="C31" s="20" t="s">
        <v>43</v>
      </c>
      <c r="D31" s="21">
        <f>(20*0.75)*10</f>
        <v>150</v>
      </c>
      <c r="E31" s="22">
        <v>180</v>
      </c>
      <c r="F31" s="21">
        <f t="shared" si="3"/>
        <v>27000</v>
      </c>
      <c r="G31" s="45">
        <f t="shared" si="3"/>
        <v>27000</v>
      </c>
    </row>
    <row r="32" spans="1:7" ht="33">
      <c r="A32" s="19"/>
      <c r="B32" s="24" t="s">
        <v>35</v>
      </c>
      <c r="C32" s="20" t="s">
        <v>45</v>
      </c>
      <c r="D32" s="21">
        <f>20*75%*12</f>
        <v>180</v>
      </c>
      <c r="E32" s="22">
        <v>100</v>
      </c>
      <c r="F32" s="21">
        <f t="shared" si="3"/>
        <v>18000</v>
      </c>
      <c r="G32" s="45">
        <f t="shared" si="3"/>
        <v>18000</v>
      </c>
    </row>
    <row r="33" spans="1:7" s="36" customFormat="1" ht="16.5">
      <c r="A33" s="33"/>
      <c r="B33" s="34" t="s">
        <v>36</v>
      </c>
      <c r="C33" s="35"/>
      <c r="D33" s="22"/>
      <c r="E33" s="22"/>
      <c r="F33" s="22">
        <f>SUM(F30:F32)</f>
        <v>67500</v>
      </c>
      <c r="G33" s="47">
        <f>SUM(G30:G32)</f>
        <v>67500</v>
      </c>
    </row>
    <row r="34" spans="1:7" s="36" customFormat="1" ht="17.25" thickBot="1">
      <c r="A34" s="37"/>
      <c r="B34" s="38" t="s">
        <v>37</v>
      </c>
      <c r="C34" s="39"/>
      <c r="D34" s="40"/>
      <c r="E34" s="40"/>
      <c r="F34" s="40">
        <f>F27-F33</f>
        <v>407500</v>
      </c>
      <c r="G34" s="48">
        <f>G27-G33</f>
        <v>132250</v>
      </c>
    </row>
    <row r="35" ht="8.25" customHeight="1"/>
  </sheetData>
  <mergeCells count="4">
    <mergeCell ref="F4:G4"/>
    <mergeCell ref="A1:G1"/>
    <mergeCell ref="B2:G2"/>
    <mergeCell ref="B3:G3"/>
  </mergeCells>
  <printOptions/>
  <pageMargins left="0.75" right="0.75" top="1" bottom="1" header="0.5" footer="0.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 Jowher</dc:creator>
  <cp:keywords/>
  <dc:description/>
  <cp:lastModifiedBy>Jowher</cp:lastModifiedBy>
  <cp:lastPrinted>2006-02-21T15:32:39Z</cp:lastPrinted>
  <dcterms:created xsi:type="dcterms:W3CDTF">2005-03-25T09:50:04Z</dcterms:created>
  <dcterms:modified xsi:type="dcterms:W3CDTF">2006-02-21T15:33:55Z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