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padmanava.sen\Downloads\"/>
    </mc:Choice>
  </mc:AlternateContent>
  <xr:revisionPtr revIDLastSave="0" documentId="13_ncr:1_{072FBE51-87E7-497A-9714-49FA67724C04}" xr6:coauthVersionLast="47" xr6:coauthVersionMax="47" xr10:uidLastSave="{00000000-0000-0000-0000-000000000000}"/>
  <bookViews>
    <workbookView xWindow="-120" yWindow="-120" windowWidth="29040" windowHeight="17640" xr2:uid="{4E318ED1-DA92-44C1-A462-AD532AD649C5}"/>
  </bookViews>
  <sheets>
    <sheet name="Proposal" sheetId="1" r:id="rId1"/>
    <sheet name="Computers" sheetId="2" r:id="rId2"/>
    <sheet name="Uniform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0" i="1" l="1"/>
  <c r="D31" i="1" s="1"/>
  <c r="D41" i="1" s="1"/>
  <c r="I6" i="1"/>
  <c r="I7" i="1"/>
  <c r="I8" i="1"/>
  <c r="I9" i="1"/>
  <c r="I5" i="1"/>
  <c r="H10" i="1"/>
  <c r="I10" i="1" s="1"/>
  <c r="H11" i="1" l="1"/>
  <c r="J11" i="1" s="1"/>
  <c r="J10" i="1"/>
  <c r="J5" i="1"/>
  <c r="J8" i="1"/>
  <c r="J7" i="1" l="1"/>
  <c r="J9" i="1"/>
  <c r="J6" i="1"/>
  <c r="I11" i="1"/>
  <c r="E20" i="2"/>
  <c r="C21" i="2"/>
  <c r="D8" i="1"/>
  <c r="D7" i="1"/>
  <c r="D6" i="1"/>
  <c r="D9" i="1" s="1"/>
  <c r="D18" i="1"/>
  <c r="D19" i="1"/>
  <c r="D20" i="1"/>
  <c r="D12" i="1"/>
  <c r="D13" i="1"/>
  <c r="D14" i="1"/>
  <c r="D29" i="1"/>
  <c r="D28" i="1"/>
  <c r="D25" i="1"/>
  <c r="D26" i="1"/>
  <c r="D27" i="1"/>
  <c r="D24" i="1"/>
  <c r="D21" i="1" l="1"/>
  <c r="D15" i="1"/>
</calcChain>
</file>

<file path=xl/sharedStrings.xml><?xml version="1.0" encoding="utf-8"?>
<sst xmlns="http://schemas.openxmlformats.org/spreadsheetml/2006/main" count="116" uniqueCount="110">
  <si>
    <t>Item</t>
  </si>
  <si>
    <t>Quantity</t>
  </si>
  <si>
    <t>Cost in Rupees</t>
  </si>
  <si>
    <t>Remarks</t>
  </si>
  <si>
    <t>Pencil</t>
  </si>
  <si>
    <t>Ball Pen</t>
  </si>
  <si>
    <t>Sharpener</t>
  </si>
  <si>
    <t>Eraser</t>
  </si>
  <si>
    <t>Note Book</t>
  </si>
  <si>
    <t>Colour Pencils</t>
  </si>
  <si>
    <t>Shirt</t>
  </si>
  <si>
    <t>Pant</t>
  </si>
  <si>
    <t>Socks</t>
  </si>
  <si>
    <t>Rice</t>
  </si>
  <si>
    <t>60 kg x 260 families</t>
  </si>
  <si>
    <t>31 per kg</t>
  </si>
  <si>
    <t>Masoor Dal</t>
  </si>
  <si>
    <t>4 kg x 260 families</t>
  </si>
  <si>
    <t>92 per kg</t>
  </si>
  <si>
    <t>Oil (Neeraj)</t>
  </si>
  <si>
    <t>To be distributed twice after a gap of two months. Eg. The 60 kg per family will be distributed 30 kg each in two instalments so are dal and oil</t>
  </si>
  <si>
    <t>Computer</t>
  </si>
  <si>
    <t>Inverter</t>
  </si>
  <si>
    <t>Batteries</t>
  </si>
  <si>
    <t>Subtotal</t>
  </si>
  <si>
    <t>BUDGET PROPOSAL FOR TRIBAL EMPOWERMENT PROJECT (TEP) SCHOOL</t>
  </si>
  <si>
    <t>E. GENERAL HEALTH CAMP</t>
  </si>
  <si>
    <t>Medicines</t>
  </si>
  <si>
    <t>F. MISCELLANEOUS</t>
  </si>
  <si>
    <t>Miscellaneous expenses</t>
  </si>
  <si>
    <t>Grand Total (A+B+C+D+E+F)</t>
  </si>
  <si>
    <t>Brand name(particulars)</t>
  </si>
  <si>
    <t>HP DESKTOP (model  : 2227iN</t>
  </si>
  <si>
    <t>HP DESKTOP (Model : 2567iN),</t>
  </si>
  <si>
    <t>HP DESKTOP,Model :( P007iN)</t>
  </si>
  <si>
    <t>Core i3,4GB,1TB,Window11,With 20’’ Monitor,UPS 600VA </t>
  </si>
  <si>
    <t>Lenovo (model: 90SM001EIN</t>
  </si>
  <si>
    <t>Features :i3-12100/4GB,1TB,wifi,Bluetooth,20’’ monitor,window11,</t>
  </si>
  <si>
    <t>Lenovo model: 90SM001EIN</t>
  </si>
  <si>
    <t>Assamble  Desktop</t>
  </si>
  <si>
    <t>         </t>
  </si>
  <si>
    <t>Features : SSD=512 GB, 8GB RAM, Ci3, ITBHDD,20’’Monitor,window Microsoft office(MSO),Keyboard,Mouse,wifi,Bluetooth, UPS600VA i ball , (SSD=512GB)</t>
  </si>
  <si>
    <t>i3-12100, 4GB, 1TBHDD, wifi, Bluetooth, 18.5’’monitor, keyboard, mouse</t>
  </si>
  <si>
    <t>1TB (Toshiba)</t>
  </si>
  <si>
    <t>SSD 128GB(ANT SPORTS)</t>
  </si>
  <si>
    <t>CPU/cabinet(Zebronics)</t>
  </si>
  <si>
    <t>Monitor 20’’Led(Benq/AOC</t>
  </si>
  <si>
    <t>Keyboard + Mouse</t>
  </si>
  <si>
    <t>600VA (Iball)</t>
  </si>
  <si>
    <t>HP 20’’ Monitor</t>
  </si>
  <si>
    <r>
      <t>Feature : Ci3 6</t>
    </r>
    <r>
      <rPr>
        <vertAlign val="superscript"/>
        <sz val="6.6"/>
        <color rgb="FF000000"/>
        <rFont val="Calibri"/>
        <family val="2"/>
        <scheme val="minor"/>
      </rPr>
      <t>th</t>
    </r>
    <r>
      <rPr>
        <sz val="11"/>
        <color rgb="FF000000"/>
        <rFont val="Calibri"/>
        <family val="2"/>
        <scheme val="minor"/>
      </rPr>
      <t xml:space="preserve"> generation(intel) = 8,500.00,                                         mother board(H110)ANT SPORTS=5,700.00,                                     4GBRAM (Hynix)=2,300.00 , </t>
    </r>
  </si>
  <si>
    <t>Features:Ci3, 4GB RAM,  ITBHDD, 20’’Monitor, window Microsoft office(MSO), Keyboard, Mouse, wifi, Bluetooth, UPS600VA i ball , (SSD=128GB  or (SSD256)</t>
  </si>
  <si>
    <t>Sl. No.</t>
  </si>
  <si>
    <t>Details of Computers Included in Proposal</t>
  </si>
  <si>
    <t>Price (Rupees)</t>
  </si>
  <si>
    <t>School Uniform : (Shirt)</t>
  </si>
  <si>
    <t>Size : 22 = Rs 220</t>
  </si>
  <si>
    <t>          24 = Rs 230</t>
  </si>
  <si>
    <t>          26 = Rs 240</t>
  </si>
  <si>
    <t>          28 = Rs 250</t>
  </si>
  <si>
    <t>          30 = Rs 260</t>
  </si>
  <si>
    <t>          32 = Rs 270</t>
  </si>
  <si>
    <t>          34 = Rs 280</t>
  </si>
  <si>
    <t>          36 = Rs 290</t>
  </si>
  <si>
    <t>          38 = Rs 300</t>
  </si>
  <si>
    <t>Long Pants :</t>
  </si>
  <si>
    <t>  Size :22 = Rs 220</t>
  </si>
  <si>
    <t>            24 = Rs 240</t>
  </si>
  <si>
    <t>            26 = Rs 260</t>
  </si>
  <si>
    <t>            28 = Rs 280</t>
  </si>
  <si>
    <t>            30 = Rs 300</t>
  </si>
  <si>
    <t>            32 = Rs 320</t>
  </si>
  <si>
    <t>            34 = Rs 340</t>
  </si>
  <si>
    <t>            36 = Rs 360</t>
  </si>
  <si>
    <t>            38 = Rs 380</t>
  </si>
  <si>
    <t>Socks (lowest quality)</t>
  </si>
  <si>
    <t>Size = 2,    3,    4,     5,    6</t>
  </si>
  <si>
    <t>Rs    =30,  32,  34,   36, 38 </t>
  </si>
  <si>
    <t>Socks(medium quality)</t>
  </si>
  <si>
    <t>Size = 2   ,   3 ,      4,      5,       6</t>
  </si>
  <si>
    <t>Rs =   35,    37,    39,    41,    43</t>
  </si>
  <si>
    <t>Socks (Fine quality )</t>
  </si>
  <si>
    <t>Size = 2,      3,      4,      5,      6</t>
  </si>
  <si>
    <t>Rs =    45,   47,   49,    51,    52</t>
  </si>
  <si>
    <t>DETAILED RATES FOR SCHOOL UNIFORMS</t>
  </si>
  <si>
    <t xml:space="preserve">Transportation, petrol, installation of computers, arrangements for food procurement and distribution. </t>
  </si>
  <si>
    <t>Allocation for potential medicines prescribed at camp including vitamins. Medical camp to be conducted for free by nonprofit All Tanghkul Medical Association (ATMA), Imphal. Doctors and nurses to be provided by the nonprofit. Only medications expenses to be borne by TEP.</t>
  </si>
  <si>
    <t>4  units x 260 families</t>
  </si>
  <si>
    <t>Rate per unit (Rupees)</t>
  </si>
  <si>
    <t>Rate of shirts range from 240, 250, 260, 270,280 as the size increases so is pant. See Uniforms tab for details</t>
  </si>
  <si>
    <t>A. FOOD</t>
  </si>
  <si>
    <t>B. COMPUTER</t>
  </si>
  <si>
    <t>D. STATIONERY FOR KIDS</t>
  </si>
  <si>
    <t>Due to irregular electricity supply, inverter in required for continuous running of computers. These computers are for the students. Current 2 computers are for office use. See Computers Tab for details on the chosen option 1.</t>
  </si>
  <si>
    <t>Uniforms</t>
  </si>
  <si>
    <t>Stationery</t>
  </si>
  <si>
    <t>Health Camp</t>
  </si>
  <si>
    <t>Miscellaneous</t>
  </si>
  <si>
    <t>Total</t>
  </si>
  <si>
    <t>%</t>
  </si>
  <si>
    <t>Amount (Rupees)</t>
  </si>
  <si>
    <t>Amount (US$)</t>
  </si>
  <si>
    <t>Food Support</t>
  </si>
  <si>
    <t>Computers</t>
  </si>
  <si>
    <t>Drawing Books</t>
  </si>
  <si>
    <t>xchng =79</t>
  </si>
  <si>
    <t>C. SCHOOL UNIFORM (considering student strength of 473)</t>
  </si>
  <si>
    <t xml:space="preserve"> For 473+ students</t>
  </si>
  <si>
    <t xml:space="preserve"> More details will be provided with actual expenditure later</t>
  </si>
  <si>
    <t>Asha for Education General Funds, April 22 - March23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</si>
</sst>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rgb="FF000000"/>
      <name val="Calibri"/>
      <family val="2"/>
      <scheme val="minor"/>
    </font>
    <font>
      <vertAlign val="superscript"/>
      <sz val="6.6"/>
      <color rgb="FF000000"/>
      <name val="Calibri"/>
      <family val="2"/>
      <scheme val="minor"/>
    </font>
    <font>
      <b/>
      <sz val="11"/>
      <color rgb="FF000000"/>
      <name val="Calibri"/>
      <family val="2"/>
      <scheme val="minor"/>
    </font>
    <font>
      <u/>
      <sz val="11"/>
      <color rgb="FF00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2">
    <xf numFmtId="0" fontId="0" fillId="0" borderId="0" xfId="0"/>
    <xf numFmtId="0" fontId="1" fillId="0" borderId="0" xfId="0" applyFont="1"/>
    <xf numFmtId="0" fontId="0" fillId="0" borderId="1" xfId="0" applyBorder="1"/>
    <xf numFmtId="3" fontId="0" fillId="0" borderId="1" xfId="0" applyNumberFormat="1" applyBorder="1"/>
    <xf numFmtId="0" fontId="0" fillId="2" borderId="1" xfId="0" applyFill="1" applyBorder="1"/>
    <xf numFmtId="0" fontId="1" fillId="2" borderId="1" xfId="0" applyFont="1" applyFill="1" applyBorder="1"/>
    <xf numFmtId="0" fontId="1" fillId="4" borderId="1" xfId="0" applyFont="1" applyFill="1" applyBorder="1"/>
    <xf numFmtId="3" fontId="1" fillId="4" borderId="1" xfId="0" applyNumberFormat="1" applyFont="1" applyFill="1" applyBorder="1"/>
    <xf numFmtId="0" fontId="1" fillId="0" borderId="1" xfId="0" applyFont="1" applyFill="1" applyBorder="1"/>
    <xf numFmtId="3" fontId="1" fillId="0" borderId="1" xfId="0" applyNumberFormat="1" applyFont="1" applyFill="1" applyBorder="1"/>
    <xf numFmtId="0" fontId="2" fillId="0" borderId="4" xfId="0" applyFont="1" applyBorder="1" applyAlignment="1">
      <alignment vertical="center" wrapText="1"/>
    </xf>
    <xf numFmtId="0" fontId="0" fillId="0" borderId="4" xfId="0" applyBorder="1" applyAlignment="1">
      <alignment vertical="top" wrapText="1"/>
    </xf>
    <xf numFmtId="0" fontId="0" fillId="0" borderId="5" xfId="0" applyBorder="1" applyAlignment="1">
      <alignment vertical="top"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4" fontId="2" fillId="0" borderId="5" xfId="0" applyNumberFormat="1" applyFont="1" applyBorder="1" applyAlignment="1">
      <alignment vertical="center" wrapText="1"/>
    </xf>
    <xf numFmtId="4" fontId="2" fillId="0" borderId="4" xfId="0" applyNumberFormat="1" applyFont="1" applyBorder="1" applyAlignment="1">
      <alignment vertical="center" wrapText="1"/>
    </xf>
    <xf numFmtId="4" fontId="2" fillId="0" borderId="6" xfId="0" applyNumberFormat="1" applyFont="1" applyBorder="1" applyAlignment="1">
      <alignment vertical="center" wrapText="1"/>
    </xf>
    <xf numFmtId="4" fontId="2" fillId="0" borderId="7" xfId="0" applyNumberFormat="1" applyFont="1" applyBorder="1" applyAlignment="1">
      <alignment vertical="center" wrapText="1"/>
    </xf>
    <xf numFmtId="0" fontId="2" fillId="0" borderId="6" xfId="0" applyFont="1" applyBorder="1" applyAlignment="1">
      <alignment horizontal="right" vertical="center" wrapText="1"/>
    </xf>
    <xf numFmtId="0" fontId="0" fillId="0" borderId="6" xfId="0" applyBorder="1" applyAlignment="1">
      <alignment vertical="top" wrapText="1"/>
    </xf>
    <xf numFmtId="0" fontId="0" fillId="0" borderId="7" xfId="0" applyBorder="1" applyAlignment="1">
      <alignment vertical="top" wrapText="1"/>
    </xf>
    <xf numFmtId="0" fontId="2" fillId="0" borderId="5" xfId="0" applyFont="1" applyBorder="1" applyAlignment="1">
      <alignment horizontal="right" vertical="center" wrapText="1"/>
    </xf>
    <xf numFmtId="0" fontId="0" fillId="0" borderId="0" xfId="0" applyAlignment="1">
      <alignment horizontal="center"/>
    </xf>
    <xf numFmtId="0" fontId="4" fillId="2" borderId="4" xfId="0" applyFont="1" applyFill="1" applyBorder="1" applyAlignment="1">
      <alignment vertical="center" wrapText="1"/>
    </xf>
    <xf numFmtId="0" fontId="4"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0" fillId="0" borderId="4" xfId="0" applyBorder="1" applyAlignment="1">
      <alignment horizontal="center" vertical="top" wrapText="1"/>
    </xf>
    <xf numFmtId="0" fontId="5" fillId="0" borderId="0" xfId="0" applyFont="1" applyAlignment="1">
      <alignment vertical="center"/>
    </xf>
    <xf numFmtId="0" fontId="2" fillId="0" borderId="0" xfId="0" applyFont="1" applyAlignment="1">
      <alignment vertical="center"/>
    </xf>
    <xf numFmtId="0" fontId="0" fillId="0" borderId="1" xfId="0" applyBorder="1" applyAlignment="1">
      <alignment vertical="center"/>
    </xf>
    <xf numFmtId="3" fontId="0" fillId="0" borderId="1" xfId="0" applyNumberFormat="1" applyBorder="1" applyAlignment="1">
      <alignment vertical="center"/>
    </xf>
    <xf numFmtId="3" fontId="1" fillId="2" borderId="1" xfId="0" applyNumberFormat="1" applyFont="1" applyFill="1" applyBorder="1"/>
    <xf numFmtId="0" fontId="0" fillId="0" borderId="1" xfId="0" applyBorder="1" applyAlignment="1">
      <alignment horizontal="right"/>
    </xf>
    <xf numFmtId="0" fontId="0" fillId="0" borderId="1" xfId="0" applyFont="1" applyFill="1" applyBorder="1" applyAlignment="1">
      <alignment vertical="center"/>
    </xf>
    <xf numFmtId="3" fontId="0" fillId="0" borderId="1" xfId="0" applyNumberFormat="1" applyFont="1" applyFill="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5" borderId="0" xfId="0" applyFont="1" applyFill="1" applyBorder="1"/>
    <xf numFmtId="3" fontId="1" fillId="5" borderId="0" xfId="0" applyNumberFormat="1" applyFont="1" applyFill="1" applyBorder="1"/>
    <xf numFmtId="0" fontId="1" fillId="0" borderId="0" xfId="0" applyFont="1" applyFill="1" applyBorder="1"/>
    <xf numFmtId="3" fontId="1" fillId="0" borderId="0" xfId="0" applyNumberFormat="1" applyFont="1" applyFill="1" applyBorder="1"/>
    <xf numFmtId="3" fontId="1" fillId="0" borderId="2" xfId="0" applyNumberFormat="1" applyFont="1" applyFill="1" applyBorder="1"/>
    <xf numFmtId="9" fontId="0" fillId="0" borderId="1" xfId="0" applyNumberFormat="1" applyBorder="1"/>
    <xf numFmtId="0" fontId="1" fillId="0" borderId="2" xfId="0" applyFont="1" applyFill="1" applyBorder="1"/>
    <xf numFmtId="0" fontId="0" fillId="0" borderId="3" xfId="0" applyBorder="1"/>
    <xf numFmtId="3" fontId="0" fillId="0" borderId="2" xfId="0" applyNumberFormat="1" applyBorder="1"/>
    <xf numFmtId="0" fontId="1" fillId="0" borderId="0" xfId="0" applyFont="1" applyAlignment="1">
      <alignment horizontal="center"/>
    </xf>
    <xf numFmtId="0" fontId="1" fillId="0" borderId="2" xfId="0" applyFont="1" applyFill="1" applyBorder="1"/>
    <xf numFmtId="0" fontId="1" fillId="3" borderId="2" xfId="0" applyFont="1" applyFill="1" applyBorder="1"/>
    <xf numFmtId="0" fontId="1" fillId="4" borderId="2" xfId="0" applyFont="1" applyFill="1" applyBorder="1"/>
    <xf numFmtId="0" fontId="1" fillId="4" borderId="3" xfId="0" applyFont="1" applyFill="1" applyBorder="1"/>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0" fillId="0" borderId="11" xfId="0" applyBorder="1"/>
    <xf numFmtId="0" fontId="0" fillId="0" borderId="0" xfId="0" applyBorder="1"/>
    <xf numFmtId="0" fontId="0" fillId="0" borderId="12" xfId="0" applyBorder="1"/>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3" borderId="15" xfId="0" applyFont="1" applyFill="1" applyBorder="1"/>
    <xf numFmtId="0" fontId="1" fillId="3" borderId="16" xfId="0" applyFont="1" applyFill="1" applyBorder="1"/>
    <xf numFmtId="0" fontId="0" fillId="0" borderId="13" xfId="0" applyBorder="1"/>
    <xf numFmtId="0" fontId="0" fillId="0" borderId="14" xfId="0" applyBorder="1" applyAlignment="1">
      <alignment vertical="center" wrapText="1"/>
    </xf>
    <xf numFmtId="0" fontId="1" fillId="4" borderId="15" xfId="0" applyFont="1" applyFill="1" applyBorder="1"/>
    <xf numFmtId="0" fontId="1" fillId="4" borderId="14" xfId="0" applyFont="1" applyFill="1" applyBorder="1" applyAlignment="1">
      <alignment wrapText="1"/>
    </xf>
    <xf numFmtId="0" fontId="1" fillId="0" borderId="15" xfId="0" applyFont="1" applyFill="1" applyBorder="1"/>
    <xf numFmtId="0" fontId="1" fillId="0" borderId="16" xfId="0" applyFont="1" applyFill="1" applyBorder="1" applyAlignment="1">
      <alignment wrapText="1"/>
    </xf>
    <xf numFmtId="0" fontId="0" fillId="0" borderId="14" xfId="0" applyBorder="1" applyAlignment="1">
      <alignment wrapText="1"/>
    </xf>
    <xf numFmtId="0" fontId="1" fillId="4" borderId="14" xfId="0" applyFont="1" applyFill="1" applyBorder="1"/>
    <xf numFmtId="0" fontId="1" fillId="0" borderId="11" xfId="0" applyFont="1" applyFill="1" applyBorder="1"/>
    <xf numFmtId="0" fontId="1" fillId="0" borderId="12" xfId="0" applyFont="1" applyFill="1" applyBorder="1"/>
    <xf numFmtId="0" fontId="1" fillId="0" borderId="15" xfId="0" applyFont="1" applyFill="1" applyBorder="1"/>
    <xf numFmtId="0" fontId="1" fillId="0" borderId="16" xfId="0" applyFont="1" applyFill="1" applyBorder="1"/>
    <xf numFmtId="0" fontId="0" fillId="0" borderId="14" xfId="0" applyBorder="1" applyAlignment="1">
      <alignment horizontal="left" vertical="center" wrapText="1"/>
    </xf>
    <xf numFmtId="0" fontId="0" fillId="4" borderId="14" xfId="0" applyFill="1" applyBorder="1" applyAlignment="1">
      <alignment wrapText="1"/>
    </xf>
    <xf numFmtId="0" fontId="1" fillId="5" borderId="11" xfId="0" applyFont="1" applyFill="1" applyBorder="1"/>
    <xf numFmtId="0" fontId="0" fillId="5" borderId="12" xfId="0" applyFill="1" applyBorder="1" applyAlignment="1">
      <alignment wrapText="1"/>
    </xf>
    <xf numFmtId="0" fontId="1" fillId="3" borderId="11" xfId="0" applyFont="1" applyFill="1" applyBorder="1"/>
    <xf numFmtId="0" fontId="0" fillId="3" borderId="0" xfId="0" applyFill="1" applyBorder="1"/>
    <xf numFmtId="0" fontId="0" fillId="3" borderId="12" xfId="0" applyFill="1" applyBorder="1"/>
    <xf numFmtId="0" fontId="0" fillId="0" borderId="14" xfId="0" applyBorder="1"/>
    <xf numFmtId="0" fontId="0" fillId="0" borderId="15" xfId="0" applyBorder="1"/>
    <xf numFmtId="0" fontId="0" fillId="4" borderId="14" xfId="0" applyFill="1" applyBorder="1"/>
    <xf numFmtId="0" fontId="0" fillId="0" borderId="13" xfId="0" applyBorder="1" applyAlignment="1">
      <alignment vertical="center"/>
    </xf>
    <xf numFmtId="0" fontId="0" fillId="0" borderId="14" xfId="0" applyBorder="1" applyAlignment="1">
      <alignment wrapText="1"/>
    </xf>
    <xf numFmtId="0" fontId="1" fillId="4" borderId="13" xfId="0" applyFont="1" applyFill="1" applyBorder="1"/>
    <xf numFmtId="0" fontId="0" fillId="4" borderId="14" xfId="0" applyFont="1" applyFill="1" applyBorder="1"/>
    <xf numFmtId="0" fontId="1" fillId="0" borderId="13" xfId="0" applyFont="1" applyFill="1" applyBorder="1"/>
    <xf numFmtId="0" fontId="1" fillId="0" borderId="14" xfId="0" applyFont="1" applyFill="1" applyBorder="1"/>
    <xf numFmtId="0" fontId="0" fillId="4" borderId="12" xfId="0" applyFill="1" applyBorder="1"/>
    <xf numFmtId="0" fontId="0" fillId="0" borderId="13" xfId="0" applyFont="1" applyFill="1" applyBorder="1" applyAlignment="1">
      <alignment vertical="center"/>
    </xf>
    <xf numFmtId="0" fontId="0" fillId="0" borderId="14" xfId="0" applyFont="1" applyFill="1" applyBorder="1" applyAlignment="1">
      <alignment wrapText="1"/>
    </xf>
    <xf numFmtId="0" fontId="1" fillId="2" borderId="13" xfId="0" applyFont="1" applyFill="1" applyBorder="1"/>
    <xf numFmtId="0" fontId="0" fillId="2" borderId="14" xfId="0" applyFill="1" applyBorder="1"/>
    <xf numFmtId="0" fontId="0" fillId="0" borderId="17" xfId="0" applyBorder="1"/>
    <xf numFmtId="0" fontId="0" fillId="0" borderId="18" xfId="0" applyBorder="1"/>
    <xf numFmtId="0" fontId="0" fillId="0" borderId="19"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Share of Budget Proposal Categories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646051693869395"/>
          <c:y val="0.17572901978801944"/>
          <c:w val="0.61785216338403559"/>
          <c:h val="0.68311823698094076"/>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5AA-454C-ADE9-9FD61000F39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5AA-454C-ADE9-9FD61000F39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5AA-454C-ADE9-9FD61000F39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28A4-4E2A-9EA1-C883AD0AD20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1-28A4-4E2A-9EA1-C883AD0AD20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2-28A4-4E2A-9EA1-C883AD0AD206}"/>
              </c:ext>
            </c:extLst>
          </c:dPt>
          <c:dLbls>
            <c:dLbl>
              <c:idx val="3"/>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3-28A4-4E2A-9EA1-C883AD0AD206}"/>
                </c:ext>
              </c:extLst>
            </c:dLbl>
            <c:dLbl>
              <c:idx val="4"/>
              <c:layout>
                <c:manualLayout>
                  <c:x val="-1.9535214348206577E-2"/>
                  <c:y val="-1.237715077282006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A4-4E2A-9EA1-C883AD0AD206}"/>
                </c:ext>
              </c:extLst>
            </c:dLbl>
            <c:dLbl>
              <c:idx val="5"/>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2-28A4-4E2A-9EA1-C883AD0AD206}"/>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Proposal!$G$5:$G$10</c:f>
              <c:strCache>
                <c:ptCount val="6"/>
                <c:pt idx="0">
                  <c:v>Food Support</c:v>
                </c:pt>
                <c:pt idx="1">
                  <c:v>Computers</c:v>
                </c:pt>
                <c:pt idx="2">
                  <c:v>Uniforms</c:v>
                </c:pt>
                <c:pt idx="3">
                  <c:v>Stationery</c:v>
                </c:pt>
                <c:pt idx="4">
                  <c:v>Health Camp</c:v>
                </c:pt>
                <c:pt idx="5">
                  <c:v>Miscellaneous</c:v>
                </c:pt>
              </c:strCache>
            </c:strRef>
          </c:cat>
          <c:val>
            <c:numRef>
              <c:f>Proposal!$J$5:$J$10</c:f>
              <c:numCache>
                <c:formatCode>0%</c:formatCode>
                <c:ptCount val="6"/>
                <c:pt idx="0">
                  <c:v>0.4458729326051239</c:v>
                </c:pt>
                <c:pt idx="1">
                  <c:v>0.20524294802320966</c:v>
                </c:pt>
                <c:pt idx="2">
                  <c:v>0.18578260765365495</c:v>
                </c:pt>
                <c:pt idx="3">
                  <c:v>8.6543659278944862E-2</c:v>
                </c:pt>
                <c:pt idx="4">
                  <c:v>6.6572045599188348E-2</c:v>
                </c:pt>
                <c:pt idx="5">
                  <c:v>9.9858068398782536E-3</c:v>
                </c:pt>
              </c:numCache>
            </c:numRef>
          </c:val>
          <c:extLst>
            <c:ext xmlns:c16="http://schemas.microsoft.com/office/drawing/2014/chart" uri="{C3380CC4-5D6E-409C-BE32-E72D297353CC}">
              <c16:uniqueId val="{00000000-28A4-4E2A-9EA1-C883AD0AD20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466725</xdr:colOff>
      <xdr:row>12</xdr:row>
      <xdr:rowOff>44450</xdr:rowOff>
    </xdr:from>
    <xdr:to>
      <xdr:col>10</xdr:col>
      <xdr:colOff>381000</xdr:colOff>
      <xdr:row>29</xdr:row>
      <xdr:rowOff>161925</xdr:rowOff>
    </xdr:to>
    <xdr:graphicFrame macro="">
      <xdr:nvGraphicFramePr>
        <xdr:cNvPr id="2" name="Chart 1">
          <a:extLst>
            <a:ext uri="{FF2B5EF4-FFF2-40B4-BE49-F238E27FC236}">
              <a16:creationId xmlns:a16="http://schemas.microsoft.com/office/drawing/2014/main" id="{75715837-9377-2A15-75E7-455FB7A2B2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0E0CA-F6D4-4893-86A2-B655CAD578CB}">
  <sheetPr>
    <pageSetUpPr fitToPage="1"/>
  </sheetPr>
  <dimension ref="A1:J42"/>
  <sheetViews>
    <sheetView tabSelected="1" workbookViewId="0">
      <selection activeCell="E42" sqref="A1:E42"/>
    </sheetView>
  </sheetViews>
  <sheetFormatPr defaultRowHeight="15" x14ac:dyDescent="0.25"/>
  <cols>
    <col min="1" max="1" width="20.28515625" bestFit="1" customWidth="1"/>
    <col min="2" max="2" width="18.7109375" bestFit="1" customWidth="1"/>
    <col min="3" max="3" width="11.7109375" bestFit="1" customWidth="1"/>
    <col min="4" max="4" width="13.140625" bestFit="1" customWidth="1"/>
    <col min="5" max="5" width="66" customWidth="1"/>
    <col min="7" max="7" width="15.5703125" customWidth="1"/>
    <col min="8" max="9" width="12.5703125" customWidth="1"/>
  </cols>
  <sheetData>
    <row r="1" spans="1:10" x14ac:dyDescent="0.25">
      <c r="A1" s="63" t="s">
        <v>25</v>
      </c>
      <c r="B1" s="64"/>
      <c r="C1" s="64"/>
      <c r="D1" s="64"/>
      <c r="E1" s="65"/>
    </row>
    <row r="2" spans="1:10" x14ac:dyDescent="0.25">
      <c r="A2" s="66" t="s">
        <v>109</v>
      </c>
      <c r="B2" s="67"/>
      <c r="C2" s="67"/>
      <c r="D2" s="67"/>
      <c r="E2" s="68"/>
    </row>
    <row r="3" spans="1:10" x14ac:dyDescent="0.25">
      <c r="A3" s="69"/>
      <c r="B3" s="70"/>
      <c r="C3" s="70"/>
      <c r="D3" s="70"/>
      <c r="E3" s="71"/>
    </row>
    <row r="4" spans="1:10" ht="45" x14ac:dyDescent="0.25">
      <c r="A4" s="72" t="s">
        <v>0</v>
      </c>
      <c r="B4" s="39" t="s">
        <v>1</v>
      </c>
      <c r="C4" s="37" t="s">
        <v>88</v>
      </c>
      <c r="D4" s="38" t="s">
        <v>2</v>
      </c>
      <c r="E4" s="73" t="s">
        <v>3</v>
      </c>
      <c r="G4" s="38" t="s">
        <v>0</v>
      </c>
      <c r="H4" s="37" t="s">
        <v>100</v>
      </c>
      <c r="I4" s="38" t="s">
        <v>101</v>
      </c>
      <c r="J4" s="39" t="s">
        <v>99</v>
      </c>
    </row>
    <row r="5" spans="1:10" x14ac:dyDescent="0.25">
      <c r="A5" s="74" t="s">
        <v>90</v>
      </c>
      <c r="B5" s="51"/>
      <c r="C5" s="51"/>
      <c r="D5" s="51"/>
      <c r="E5" s="75"/>
      <c r="G5" s="2" t="s">
        <v>102</v>
      </c>
      <c r="H5" s="3">
        <v>669760</v>
      </c>
      <c r="I5" s="3">
        <f>H5/79</f>
        <v>8477.9746835443038</v>
      </c>
      <c r="J5" s="45">
        <f>H5/$H$11</f>
        <v>0.4458729326051239</v>
      </c>
    </row>
    <row r="6" spans="1:10" x14ac:dyDescent="0.25">
      <c r="A6" s="76" t="s">
        <v>13</v>
      </c>
      <c r="B6" s="2" t="s">
        <v>14</v>
      </c>
      <c r="C6" s="34" t="s">
        <v>15</v>
      </c>
      <c r="D6" s="3">
        <f>60*260*31</f>
        <v>483600</v>
      </c>
      <c r="E6" s="77" t="s">
        <v>20</v>
      </c>
      <c r="G6" s="2" t="s">
        <v>103</v>
      </c>
      <c r="H6" s="3">
        <v>308302</v>
      </c>
      <c r="I6" s="3">
        <f t="shared" ref="I6:I11" si="0">H6/79</f>
        <v>3902.5569620253164</v>
      </c>
      <c r="J6" s="45">
        <f t="shared" ref="J6:J11" si="1">H6/$H$11</f>
        <v>0.20524294802320966</v>
      </c>
    </row>
    <row r="7" spans="1:10" x14ac:dyDescent="0.25">
      <c r="A7" s="76" t="s">
        <v>16</v>
      </c>
      <c r="B7" s="2" t="s">
        <v>17</v>
      </c>
      <c r="C7" s="34" t="s">
        <v>18</v>
      </c>
      <c r="D7" s="3">
        <f>4*260*92</f>
        <v>95680</v>
      </c>
      <c r="E7" s="77"/>
      <c r="G7" s="2" t="s">
        <v>94</v>
      </c>
      <c r="H7" s="3">
        <v>279070</v>
      </c>
      <c r="I7" s="3">
        <f t="shared" si="0"/>
        <v>3532.5316455696202</v>
      </c>
      <c r="J7" s="45">
        <f t="shared" si="1"/>
        <v>0.18578260765365495</v>
      </c>
    </row>
    <row r="8" spans="1:10" x14ac:dyDescent="0.25">
      <c r="A8" s="76" t="s">
        <v>19</v>
      </c>
      <c r="B8" s="2" t="s">
        <v>87</v>
      </c>
      <c r="C8" s="2">
        <v>87</v>
      </c>
      <c r="D8" s="3">
        <f>4*260*87</f>
        <v>90480</v>
      </c>
      <c r="E8" s="77"/>
      <c r="G8" s="2" t="s">
        <v>95</v>
      </c>
      <c r="H8" s="3">
        <v>130000</v>
      </c>
      <c r="I8" s="3">
        <f t="shared" si="0"/>
        <v>1645.5696202531647</v>
      </c>
      <c r="J8" s="45">
        <f t="shared" si="1"/>
        <v>8.6543659278944862E-2</v>
      </c>
    </row>
    <row r="9" spans="1:10" x14ac:dyDescent="0.25">
      <c r="A9" s="78" t="s">
        <v>24</v>
      </c>
      <c r="B9" s="52"/>
      <c r="C9" s="53"/>
      <c r="D9" s="7">
        <f>SUM(D6:D8)</f>
        <v>669760</v>
      </c>
      <c r="E9" s="79"/>
      <c r="G9" s="2" t="s">
        <v>96</v>
      </c>
      <c r="H9" s="3">
        <v>100000</v>
      </c>
      <c r="I9" s="3">
        <f t="shared" si="0"/>
        <v>1265.8227848101267</v>
      </c>
      <c r="J9" s="45">
        <f t="shared" si="1"/>
        <v>6.6572045599188348E-2</v>
      </c>
    </row>
    <row r="10" spans="1:10" x14ac:dyDescent="0.25">
      <c r="A10" s="80"/>
      <c r="B10" s="46"/>
      <c r="C10" s="46"/>
      <c r="D10" s="44"/>
      <c r="E10" s="81"/>
      <c r="G10" s="2" t="s">
        <v>97</v>
      </c>
      <c r="H10" s="3">
        <f>D39</f>
        <v>15000</v>
      </c>
      <c r="I10" s="3">
        <f t="shared" si="0"/>
        <v>189.87341772151899</v>
      </c>
      <c r="J10" s="45">
        <f t="shared" si="1"/>
        <v>9.9858068398782536E-3</v>
      </c>
    </row>
    <row r="11" spans="1:10" x14ac:dyDescent="0.25">
      <c r="A11" s="74" t="s">
        <v>91</v>
      </c>
      <c r="B11" s="51"/>
      <c r="C11" s="51"/>
      <c r="D11" s="51"/>
      <c r="E11" s="75"/>
      <c r="G11" s="5" t="s">
        <v>98</v>
      </c>
      <c r="H11" s="33">
        <f>SUM(H5:H10)</f>
        <v>1502132</v>
      </c>
      <c r="I11" s="33">
        <f t="shared" si="0"/>
        <v>19014.32911392405</v>
      </c>
      <c r="J11" s="45">
        <f t="shared" si="1"/>
        <v>1</v>
      </c>
    </row>
    <row r="12" spans="1:10" x14ac:dyDescent="0.25">
      <c r="A12" s="76" t="s">
        <v>21</v>
      </c>
      <c r="B12" s="2">
        <v>6</v>
      </c>
      <c r="C12" s="3">
        <v>42800</v>
      </c>
      <c r="D12" s="3">
        <f>B12*C12</f>
        <v>256800</v>
      </c>
      <c r="E12" s="82" t="s">
        <v>93</v>
      </c>
      <c r="I12" t="s">
        <v>105</v>
      </c>
    </row>
    <row r="13" spans="1:10" x14ac:dyDescent="0.25">
      <c r="A13" s="76" t="s">
        <v>22</v>
      </c>
      <c r="B13" s="2">
        <v>1</v>
      </c>
      <c r="C13" s="3">
        <v>16446</v>
      </c>
      <c r="D13" s="3">
        <f>B13*C13</f>
        <v>16446</v>
      </c>
      <c r="E13" s="82"/>
    </row>
    <row r="14" spans="1:10" x14ac:dyDescent="0.25">
      <c r="A14" s="76" t="s">
        <v>23</v>
      </c>
      <c r="B14" s="2">
        <v>2</v>
      </c>
      <c r="C14" s="3">
        <v>17528</v>
      </c>
      <c r="D14" s="3">
        <f>B14*C14</f>
        <v>35056</v>
      </c>
      <c r="E14" s="82"/>
    </row>
    <row r="15" spans="1:10" x14ac:dyDescent="0.25">
      <c r="A15" s="78" t="s">
        <v>24</v>
      </c>
      <c r="B15" s="52"/>
      <c r="C15" s="53"/>
      <c r="D15" s="7">
        <f>SUM(D12:D14)</f>
        <v>308302</v>
      </c>
      <c r="E15" s="83"/>
    </row>
    <row r="16" spans="1:10" x14ac:dyDescent="0.25">
      <c r="A16" s="84"/>
      <c r="B16" s="42"/>
      <c r="C16" s="42"/>
      <c r="D16" s="43"/>
      <c r="E16" s="85"/>
    </row>
    <row r="17" spans="1:5" x14ac:dyDescent="0.25">
      <c r="A17" s="86" t="s">
        <v>106</v>
      </c>
      <c r="B17" s="50"/>
      <c r="C17" s="50"/>
      <c r="D17" s="50"/>
      <c r="E17" s="87"/>
    </row>
    <row r="18" spans="1:5" x14ac:dyDescent="0.25">
      <c r="A18" s="76" t="s">
        <v>10</v>
      </c>
      <c r="B18" s="2">
        <v>473</v>
      </c>
      <c r="C18" s="2">
        <v>260</v>
      </c>
      <c r="D18" s="3">
        <f>B18*C18</f>
        <v>122980</v>
      </c>
      <c r="E18" s="88" t="s">
        <v>89</v>
      </c>
    </row>
    <row r="19" spans="1:5" x14ac:dyDescent="0.25">
      <c r="A19" s="76" t="s">
        <v>11</v>
      </c>
      <c r="B19" s="2">
        <v>473</v>
      </c>
      <c r="C19" s="2">
        <v>300</v>
      </c>
      <c r="D19" s="3">
        <f>B19*C19</f>
        <v>141900</v>
      </c>
      <c r="E19" s="88"/>
    </row>
    <row r="20" spans="1:5" x14ac:dyDescent="0.25">
      <c r="A20" s="76" t="s">
        <v>12</v>
      </c>
      <c r="B20" s="2">
        <v>473</v>
      </c>
      <c r="C20" s="2">
        <v>30</v>
      </c>
      <c r="D20" s="3">
        <f>B20*C20</f>
        <v>14190</v>
      </c>
      <c r="E20" s="88"/>
    </row>
    <row r="21" spans="1:5" x14ac:dyDescent="0.25">
      <c r="A21" s="78" t="s">
        <v>24</v>
      </c>
      <c r="B21" s="52"/>
      <c r="C21" s="53"/>
      <c r="D21" s="7">
        <f>SUM(D18:D20)</f>
        <v>279070</v>
      </c>
      <c r="E21" s="89"/>
    </row>
    <row r="22" spans="1:5" x14ac:dyDescent="0.25">
      <c r="A22" s="90"/>
      <c r="B22" s="40"/>
      <c r="C22" s="40"/>
      <c r="D22" s="41"/>
      <c r="E22" s="91"/>
    </row>
    <row r="23" spans="1:5" x14ac:dyDescent="0.25">
      <c r="A23" s="92" t="s">
        <v>92</v>
      </c>
      <c r="B23" s="93"/>
      <c r="C23" s="93"/>
      <c r="D23" s="93"/>
      <c r="E23" s="94"/>
    </row>
    <row r="24" spans="1:5" x14ac:dyDescent="0.25">
      <c r="A24" s="76" t="s">
        <v>4</v>
      </c>
      <c r="B24" s="3">
        <v>1000</v>
      </c>
      <c r="C24" s="2">
        <v>7</v>
      </c>
      <c r="D24" s="3">
        <f>B24*C24</f>
        <v>7000</v>
      </c>
      <c r="E24" s="95"/>
    </row>
    <row r="25" spans="1:5" x14ac:dyDescent="0.25">
      <c r="A25" s="76" t="s">
        <v>5</v>
      </c>
      <c r="B25" s="3">
        <v>1000</v>
      </c>
      <c r="C25" s="2">
        <v>5</v>
      </c>
      <c r="D25" s="3">
        <f t="shared" ref="D25:D30" si="2">B25*C25</f>
        <v>5000</v>
      </c>
      <c r="E25" s="95"/>
    </row>
    <row r="26" spans="1:5" x14ac:dyDescent="0.25">
      <c r="A26" s="76" t="s">
        <v>6</v>
      </c>
      <c r="B26" s="3">
        <v>1000</v>
      </c>
      <c r="C26" s="2">
        <v>3</v>
      </c>
      <c r="D26" s="3">
        <f t="shared" si="2"/>
        <v>3000</v>
      </c>
      <c r="E26" s="95"/>
    </row>
    <row r="27" spans="1:5" x14ac:dyDescent="0.25">
      <c r="A27" s="76" t="s">
        <v>7</v>
      </c>
      <c r="B27" s="3">
        <v>1000</v>
      </c>
      <c r="C27" s="2">
        <v>5</v>
      </c>
      <c r="D27" s="3">
        <f t="shared" si="2"/>
        <v>5000</v>
      </c>
      <c r="E27" s="95"/>
    </row>
    <row r="28" spans="1:5" x14ac:dyDescent="0.25">
      <c r="A28" s="76" t="s">
        <v>8</v>
      </c>
      <c r="B28" s="3">
        <v>1000</v>
      </c>
      <c r="C28" s="2">
        <v>50</v>
      </c>
      <c r="D28" s="3">
        <f t="shared" si="2"/>
        <v>50000</v>
      </c>
      <c r="E28" s="95"/>
    </row>
    <row r="29" spans="1:5" x14ac:dyDescent="0.25">
      <c r="A29" s="76" t="s">
        <v>9</v>
      </c>
      <c r="B29" s="3">
        <v>1000</v>
      </c>
      <c r="C29" s="2">
        <v>15</v>
      </c>
      <c r="D29" s="3">
        <f t="shared" si="2"/>
        <v>15000</v>
      </c>
      <c r="E29" s="95"/>
    </row>
    <row r="30" spans="1:5" x14ac:dyDescent="0.25">
      <c r="A30" s="96" t="s">
        <v>104</v>
      </c>
      <c r="B30" s="48">
        <v>1000</v>
      </c>
      <c r="C30" s="47">
        <v>45</v>
      </c>
      <c r="D30" s="3">
        <f t="shared" si="2"/>
        <v>45000</v>
      </c>
      <c r="E30" s="95"/>
    </row>
    <row r="31" spans="1:5" x14ac:dyDescent="0.25">
      <c r="A31" s="78" t="s">
        <v>24</v>
      </c>
      <c r="B31" s="52"/>
      <c r="C31" s="53"/>
      <c r="D31" s="7">
        <f>SUM(D24:D30)</f>
        <v>130000</v>
      </c>
      <c r="E31" s="97"/>
    </row>
    <row r="32" spans="1:5" x14ac:dyDescent="0.25">
      <c r="A32" s="76"/>
      <c r="B32" s="2"/>
      <c r="C32" s="2"/>
      <c r="D32" s="3"/>
      <c r="E32" s="95"/>
    </row>
    <row r="33" spans="1:5" x14ac:dyDescent="0.25">
      <c r="A33" s="74" t="s">
        <v>26</v>
      </c>
      <c r="B33" s="51"/>
      <c r="C33" s="51"/>
      <c r="D33" s="51"/>
      <c r="E33" s="75"/>
    </row>
    <row r="34" spans="1:5" ht="75" x14ac:dyDescent="0.25">
      <c r="A34" s="98" t="s">
        <v>27</v>
      </c>
      <c r="B34" s="31"/>
      <c r="C34" s="31"/>
      <c r="D34" s="32">
        <v>100000</v>
      </c>
      <c r="E34" s="99" t="s">
        <v>86</v>
      </c>
    </row>
    <row r="35" spans="1:5" x14ac:dyDescent="0.25">
      <c r="A35" s="100" t="s">
        <v>24</v>
      </c>
      <c r="B35" s="6"/>
      <c r="C35" s="6"/>
      <c r="D35" s="7">
        <v>100000</v>
      </c>
      <c r="E35" s="101" t="s">
        <v>108</v>
      </c>
    </row>
    <row r="36" spans="1:5" x14ac:dyDescent="0.25">
      <c r="A36" s="102"/>
      <c r="B36" s="8"/>
      <c r="C36" s="8"/>
      <c r="D36" s="9"/>
      <c r="E36" s="103"/>
    </row>
    <row r="37" spans="1:5" x14ac:dyDescent="0.25">
      <c r="A37" s="100" t="s">
        <v>28</v>
      </c>
      <c r="B37" s="6"/>
      <c r="C37" s="6"/>
      <c r="D37" s="7"/>
      <c r="E37" s="104"/>
    </row>
    <row r="38" spans="1:5" ht="30" x14ac:dyDescent="0.25">
      <c r="A38" s="105" t="s">
        <v>29</v>
      </c>
      <c r="B38" s="35"/>
      <c r="C38" s="35"/>
      <c r="D38" s="36">
        <v>15000</v>
      </c>
      <c r="E38" s="106" t="s">
        <v>85</v>
      </c>
    </row>
    <row r="39" spans="1:5" x14ac:dyDescent="0.25">
      <c r="A39" s="100" t="s">
        <v>24</v>
      </c>
      <c r="B39" s="6"/>
      <c r="C39" s="6"/>
      <c r="D39" s="7">
        <v>15000</v>
      </c>
      <c r="E39" s="101"/>
    </row>
    <row r="40" spans="1:5" x14ac:dyDescent="0.25">
      <c r="A40" s="76"/>
      <c r="B40" s="2"/>
      <c r="C40" s="2"/>
      <c r="D40" s="3"/>
      <c r="E40" s="95"/>
    </row>
    <row r="41" spans="1:5" x14ac:dyDescent="0.25">
      <c r="A41" s="107" t="s">
        <v>30</v>
      </c>
      <c r="B41" s="4"/>
      <c r="C41" s="4"/>
      <c r="D41" s="33">
        <f>SUM(D9,D15,D21,D31,D35,D39)</f>
        <v>1502132</v>
      </c>
      <c r="E41" s="108" t="s">
        <v>107</v>
      </c>
    </row>
    <row r="42" spans="1:5" ht="15.75" thickBot="1" x14ac:dyDescent="0.3">
      <c r="A42" s="109"/>
      <c r="B42" s="110"/>
      <c r="C42" s="110"/>
      <c r="D42" s="110"/>
      <c r="E42" s="111"/>
    </row>
  </sheetData>
  <mergeCells count="13">
    <mergeCell ref="A33:E33"/>
    <mergeCell ref="A15:C15"/>
    <mergeCell ref="A9:C9"/>
    <mergeCell ref="A21:C21"/>
    <mergeCell ref="A31:C31"/>
    <mergeCell ref="E18:E20"/>
    <mergeCell ref="E6:E8"/>
    <mergeCell ref="E12:E14"/>
    <mergeCell ref="A1:E1"/>
    <mergeCell ref="A2:E2"/>
    <mergeCell ref="A17:E17"/>
    <mergeCell ref="A5:E5"/>
    <mergeCell ref="A11:E11"/>
  </mergeCells>
  <pageMargins left="0.7" right="0.7" top="0.75" bottom="0.75" header="0.3" footer="0.3"/>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D55DC-5CC2-4780-AF4B-CD543100D45E}">
  <dimension ref="A1:E29"/>
  <sheetViews>
    <sheetView workbookViewId="0">
      <selection activeCell="E21" sqref="E21"/>
    </sheetView>
  </sheetViews>
  <sheetFormatPr defaultRowHeight="15" x14ac:dyDescent="0.25"/>
  <cols>
    <col min="1" max="1" width="8.7109375" style="24"/>
    <col min="2" max="2" width="32.5703125" customWidth="1"/>
    <col min="3" max="3" width="22.42578125" customWidth="1"/>
  </cols>
  <sheetData>
    <row r="1" spans="1:3" x14ac:dyDescent="0.25">
      <c r="A1" s="49" t="s">
        <v>53</v>
      </c>
      <c r="B1" s="49"/>
      <c r="C1" s="49"/>
    </row>
    <row r="3" spans="1:3" ht="30" customHeight="1" x14ac:dyDescent="0.25">
      <c r="A3" s="26" t="s">
        <v>52</v>
      </c>
      <c r="B3" s="25" t="s">
        <v>31</v>
      </c>
      <c r="C3" s="26" t="s">
        <v>54</v>
      </c>
    </row>
    <row r="4" spans="1:3" ht="30" customHeight="1" x14ac:dyDescent="0.25">
      <c r="A4" s="27">
        <v>1</v>
      </c>
      <c r="B4" s="10" t="s">
        <v>32</v>
      </c>
      <c r="C4" s="11"/>
    </row>
    <row r="5" spans="1:3" ht="30" customHeight="1" x14ac:dyDescent="0.25">
      <c r="A5" s="54"/>
      <c r="B5" s="60" t="s">
        <v>51</v>
      </c>
      <c r="C5" s="16">
        <v>42800</v>
      </c>
    </row>
    <row r="6" spans="1:3" ht="30" customHeight="1" x14ac:dyDescent="0.25">
      <c r="A6" s="55"/>
      <c r="B6" s="61"/>
      <c r="C6" s="18"/>
    </row>
    <row r="7" spans="1:3" ht="30" customHeight="1" x14ac:dyDescent="0.25">
      <c r="A7" s="56"/>
      <c r="B7" s="62"/>
      <c r="C7" s="19"/>
    </row>
    <row r="8" spans="1:3" ht="30" customHeight="1" x14ac:dyDescent="0.25">
      <c r="A8" s="28"/>
      <c r="B8" s="11"/>
      <c r="C8" s="11"/>
    </row>
    <row r="9" spans="1:3" ht="30" customHeight="1" x14ac:dyDescent="0.25">
      <c r="A9" s="27">
        <v>2</v>
      </c>
      <c r="B9" s="10" t="s">
        <v>33</v>
      </c>
      <c r="C9" s="17">
        <v>48500</v>
      </c>
    </row>
    <row r="10" spans="1:3" ht="84.95" customHeight="1" x14ac:dyDescent="0.25">
      <c r="A10" s="54"/>
      <c r="B10" s="13" t="s">
        <v>41</v>
      </c>
      <c r="C10" s="57"/>
    </row>
    <row r="11" spans="1:3" ht="30" customHeight="1" x14ac:dyDescent="0.25">
      <c r="A11" s="55"/>
      <c r="B11" s="14"/>
      <c r="C11" s="58"/>
    </row>
    <row r="12" spans="1:3" ht="30" customHeight="1" x14ac:dyDescent="0.25">
      <c r="A12" s="56"/>
      <c r="B12" s="15"/>
      <c r="C12" s="59"/>
    </row>
    <row r="13" spans="1:3" ht="30" customHeight="1" x14ac:dyDescent="0.25">
      <c r="A13" s="27">
        <v>3</v>
      </c>
      <c r="B13" s="10" t="s">
        <v>34</v>
      </c>
      <c r="C13" s="17">
        <v>46500</v>
      </c>
    </row>
    <row r="14" spans="1:3" ht="30" customHeight="1" x14ac:dyDescent="0.25">
      <c r="A14" s="28"/>
      <c r="B14" s="10" t="s">
        <v>35</v>
      </c>
    </row>
    <row r="15" spans="1:3" ht="30" customHeight="1" x14ac:dyDescent="0.25">
      <c r="A15" s="27">
        <v>4</v>
      </c>
      <c r="B15" s="10" t="s">
        <v>36</v>
      </c>
      <c r="C15" s="17">
        <v>45000</v>
      </c>
    </row>
    <row r="16" spans="1:3" ht="42.95" customHeight="1" x14ac:dyDescent="0.25">
      <c r="A16" s="28"/>
      <c r="B16" s="10" t="s">
        <v>37</v>
      </c>
      <c r="C16" s="11"/>
    </row>
    <row r="17" spans="1:5" ht="30" customHeight="1" x14ac:dyDescent="0.25">
      <c r="A17" s="27">
        <v>5</v>
      </c>
      <c r="B17" s="10" t="s">
        <v>38</v>
      </c>
      <c r="C17" s="17">
        <v>43500</v>
      </c>
    </row>
    <row r="18" spans="1:5" ht="53.1" customHeight="1" x14ac:dyDescent="0.25">
      <c r="A18" s="28"/>
      <c r="B18" s="10" t="s">
        <v>42</v>
      </c>
      <c r="C18" s="11"/>
    </row>
    <row r="19" spans="1:5" ht="30" customHeight="1" x14ac:dyDescent="0.25">
      <c r="A19" s="28"/>
      <c r="B19" s="11"/>
      <c r="C19" s="11"/>
    </row>
    <row r="20" spans="1:5" ht="30" customHeight="1" x14ac:dyDescent="0.25">
      <c r="A20" s="27">
        <v>6</v>
      </c>
      <c r="B20" s="10" t="s">
        <v>39</v>
      </c>
      <c r="C20" s="10">
        <v>36000</v>
      </c>
      <c r="E20">
        <f>SUM(C21:C28)</f>
        <v>43350</v>
      </c>
    </row>
    <row r="21" spans="1:5" ht="53.1" customHeight="1" x14ac:dyDescent="0.25">
      <c r="A21" s="54"/>
      <c r="B21" s="23" t="s">
        <v>50</v>
      </c>
      <c r="C21" s="12">
        <f>8500+5700</f>
        <v>14200</v>
      </c>
    </row>
    <row r="22" spans="1:5" ht="30" customHeight="1" x14ac:dyDescent="0.25">
      <c r="A22" s="55"/>
      <c r="B22" s="20" t="s">
        <v>43</v>
      </c>
      <c r="C22" s="21">
        <v>3300</v>
      </c>
    </row>
    <row r="23" spans="1:5" ht="30" customHeight="1" x14ac:dyDescent="0.25">
      <c r="A23" s="55"/>
      <c r="B23" s="20" t="s">
        <v>44</v>
      </c>
      <c r="C23" s="21">
        <v>2200</v>
      </c>
    </row>
    <row r="24" spans="1:5" ht="30" customHeight="1" x14ac:dyDescent="0.25">
      <c r="A24" s="55"/>
      <c r="B24" s="20" t="s">
        <v>45</v>
      </c>
      <c r="C24" s="21">
        <v>1700</v>
      </c>
    </row>
    <row r="25" spans="1:5" ht="30" customHeight="1" x14ac:dyDescent="0.25">
      <c r="A25" s="55"/>
      <c r="B25" s="20" t="s">
        <v>46</v>
      </c>
      <c r="C25" s="21">
        <v>8800</v>
      </c>
    </row>
    <row r="26" spans="1:5" ht="30" customHeight="1" x14ac:dyDescent="0.25">
      <c r="A26" s="55"/>
      <c r="B26" s="20" t="s">
        <v>47</v>
      </c>
      <c r="C26" s="21">
        <v>900</v>
      </c>
    </row>
    <row r="27" spans="1:5" ht="30" customHeight="1" x14ac:dyDescent="0.25">
      <c r="A27" s="55"/>
      <c r="B27" s="20" t="s">
        <v>48</v>
      </c>
      <c r="C27" s="21">
        <v>2450</v>
      </c>
    </row>
    <row r="28" spans="1:5" ht="30" customHeight="1" x14ac:dyDescent="0.25">
      <c r="A28" s="55"/>
      <c r="B28" s="20" t="s">
        <v>49</v>
      </c>
      <c r="C28" s="21">
        <v>9800</v>
      </c>
    </row>
    <row r="29" spans="1:5" x14ac:dyDescent="0.25">
      <c r="A29" s="56"/>
      <c r="B29" s="15" t="s">
        <v>40</v>
      </c>
      <c r="C29" s="22"/>
    </row>
  </sheetData>
  <mergeCells count="6">
    <mergeCell ref="A1:C1"/>
    <mergeCell ref="A5:A7"/>
    <mergeCell ref="A10:A12"/>
    <mergeCell ref="C10:C12"/>
    <mergeCell ref="A21:A29"/>
    <mergeCell ref="B5:B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19322-7A9C-4798-B857-C4BB7F55134B}">
  <dimension ref="A1:A31"/>
  <sheetViews>
    <sheetView workbookViewId="0">
      <selection activeCell="B7" sqref="B7"/>
    </sheetView>
  </sheetViews>
  <sheetFormatPr defaultRowHeight="15" x14ac:dyDescent="0.25"/>
  <cols>
    <col min="1" max="1" width="24.85546875" bestFit="1" customWidth="1"/>
  </cols>
  <sheetData>
    <row r="1" spans="1:1" x14ac:dyDescent="0.25">
      <c r="A1" s="1" t="s">
        <v>84</v>
      </c>
    </row>
    <row r="3" spans="1:1" x14ac:dyDescent="0.25">
      <c r="A3" s="29" t="s">
        <v>55</v>
      </c>
    </row>
    <row r="4" spans="1:1" x14ac:dyDescent="0.25">
      <c r="A4" s="30" t="s">
        <v>56</v>
      </c>
    </row>
    <row r="5" spans="1:1" x14ac:dyDescent="0.25">
      <c r="A5" s="30" t="s">
        <v>57</v>
      </c>
    </row>
    <row r="6" spans="1:1" x14ac:dyDescent="0.25">
      <c r="A6" s="30" t="s">
        <v>58</v>
      </c>
    </row>
    <row r="7" spans="1:1" x14ac:dyDescent="0.25">
      <c r="A7" s="30" t="s">
        <v>59</v>
      </c>
    </row>
    <row r="8" spans="1:1" x14ac:dyDescent="0.25">
      <c r="A8" s="30" t="s">
        <v>60</v>
      </c>
    </row>
    <row r="9" spans="1:1" x14ac:dyDescent="0.25">
      <c r="A9" s="30" t="s">
        <v>61</v>
      </c>
    </row>
    <row r="10" spans="1:1" x14ac:dyDescent="0.25">
      <c r="A10" s="30" t="s">
        <v>62</v>
      </c>
    </row>
    <row r="11" spans="1:1" x14ac:dyDescent="0.25">
      <c r="A11" s="30" t="s">
        <v>63</v>
      </c>
    </row>
    <row r="12" spans="1:1" x14ac:dyDescent="0.25">
      <c r="A12" s="30" t="s">
        <v>64</v>
      </c>
    </row>
    <row r="13" spans="1:1" x14ac:dyDescent="0.25">
      <c r="A13" s="29" t="s">
        <v>65</v>
      </c>
    </row>
    <row r="14" spans="1:1" x14ac:dyDescent="0.25">
      <c r="A14" s="30" t="s">
        <v>66</v>
      </c>
    </row>
    <row r="15" spans="1:1" x14ac:dyDescent="0.25">
      <c r="A15" s="30" t="s">
        <v>67</v>
      </c>
    </row>
    <row r="16" spans="1:1" x14ac:dyDescent="0.25">
      <c r="A16" s="30" t="s">
        <v>68</v>
      </c>
    </row>
    <row r="17" spans="1:1" x14ac:dyDescent="0.25">
      <c r="A17" s="30" t="s">
        <v>69</v>
      </c>
    </row>
    <row r="18" spans="1:1" x14ac:dyDescent="0.25">
      <c r="A18" s="30" t="s">
        <v>70</v>
      </c>
    </row>
    <row r="19" spans="1:1" x14ac:dyDescent="0.25">
      <c r="A19" s="30" t="s">
        <v>71</v>
      </c>
    </row>
    <row r="20" spans="1:1" x14ac:dyDescent="0.25">
      <c r="A20" s="30" t="s">
        <v>72</v>
      </c>
    </row>
    <row r="21" spans="1:1" x14ac:dyDescent="0.25">
      <c r="A21" s="30" t="s">
        <v>73</v>
      </c>
    </row>
    <row r="22" spans="1:1" x14ac:dyDescent="0.25">
      <c r="A22" s="30" t="s">
        <v>74</v>
      </c>
    </row>
    <row r="23" spans="1:1" x14ac:dyDescent="0.25">
      <c r="A23" s="29" t="s">
        <v>75</v>
      </c>
    </row>
    <row r="24" spans="1:1" x14ac:dyDescent="0.25">
      <c r="A24" s="30" t="s">
        <v>76</v>
      </c>
    </row>
    <row r="25" spans="1:1" x14ac:dyDescent="0.25">
      <c r="A25" s="30" t="s">
        <v>77</v>
      </c>
    </row>
    <row r="26" spans="1:1" x14ac:dyDescent="0.25">
      <c r="A26" s="29" t="s">
        <v>78</v>
      </c>
    </row>
    <row r="27" spans="1:1" x14ac:dyDescent="0.25">
      <c r="A27" s="30" t="s">
        <v>79</v>
      </c>
    </row>
    <row r="28" spans="1:1" x14ac:dyDescent="0.25">
      <c r="A28" s="30" t="s">
        <v>80</v>
      </c>
    </row>
    <row r="29" spans="1:1" x14ac:dyDescent="0.25">
      <c r="A29" s="29" t="s">
        <v>81</v>
      </c>
    </row>
    <row r="30" spans="1:1" x14ac:dyDescent="0.25">
      <c r="A30" s="30" t="s">
        <v>82</v>
      </c>
    </row>
    <row r="31" spans="1:1" x14ac:dyDescent="0.25">
      <c r="A31" s="30" t="s">
        <v>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Proposal</vt:lpstr>
      <vt:lpstr>Computers</vt:lpstr>
      <vt:lpstr>Uniforms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Bhargavi Ramamurthy</dc:creator>
  <cp:lastModifiedBy>Padmanava Sen</cp:lastModifiedBy>
  <cp:lastPrinted>2022-07-27T21:11:46Z</cp:lastPrinted>
  <dcterms:created xsi:type="dcterms:W3CDTF">2022-07-23T00:03:24Z</dcterms:created>
  <dcterms:modified xsi:type="dcterms:W3CDTF">2022-07-27T21:11:51Z</dcterms:modified>
</cp:coreProperties>
</file>