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15480" windowHeight="7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89" i="1" l="1"/>
  <c r="C105" i="1"/>
  <c r="C32" i="1"/>
  <c r="C13" i="1"/>
  <c r="C11" i="1"/>
  <c r="C47" i="1"/>
  <c r="C104" i="1"/>
  <c r="C96" i="1"/>
  <c r="C97" i="1" s="1"/>
  <c r="C79" i="1"/>
  <c r="C80" i="1" s="1"/>
  <c r="C71" i="1"/>
  <c r="C69" i="1"/>
  <c r="C68" i="1"/>
  <c r="C76" i="1" s="1"/>
  <c r="C67" i="1"/>
  <c r="C61" i="1"/>
  <c r="C59" i="1"/>
  <c r="C60" i="1"/>
  <c r="C55" i="1"/>
  <c r="C54" i="1"/>
  <c r="C53" i="1"/>
  <c r="C7" i="1"/>
  <c r="C8" i="1" s="1"/>
  <c r="C31" i="1"/>
  <c r="C30" i="1"/>
  <c r="C36" i="1" s="1"/>
  <c r="C35" i="1"/>
  <c r="C26" i="1"/>
  <c r="C25" i="1"/>
  <c r="C24" i="1"/>
  <c r="C23" i="1"/>
  <c r="C63" i="1" l="1"/>
  <c r="C56" i="1"/>
  <c r="C107" i="1" s="1"/>
  <c r="C16" i="1"/>
  <c r="C15" i="1"/>
  <c r="C14" i="1"/>
  <c r="C12" i="1"/>
  <c r="C49" i="1"/>
  <c r="C17" i="1" l="1"/>
  <c r="C19" i="1" s="1"/>
  <c r="C27" i="1"/>
  <c r="C38" i="1" l="1"/>
  <c r="C109" i="1" s="1"/>
</calcChain>
</file>

<file path=xl/sharedStrings.xml><?xml version="1.0" encoding="utf-8"?>
<sst xmlns="http://schemas.openxmlformats.org/spreadsheetml/2006/main" count="131" uniqueCount="96">
  <si>
    <t>Head</t>
  </si>
  <si>
    <t>Total</t>
  </si>
  <si>
    <t>subtotal</t>
  </si>
  <si>
    <t>Administrator cum Computer operator</t>
  </si>
  <si>
    <t>Office secretary cum Accountant</t>
  </si>
  <si>
    <t xml:space="preserve">Account Assistant </t>
  </si>
  <si>
    <t>TOTAL SALARIES</t>
  </si>
  <si>
    <t>Tea, Snacks and Lunch</t>
  </si>
  <si>
    <t>Venue Charges (includes furniture &amp; sound equipment hire)</t>
  </si>
  <si>
    <t>Honararium for resource persons</t>
  </si>
  <si>
    <t>Workshop preparation material</t>
  </si>
  <si>
    <t>Venue Charges</t>
  </si>
  <si>
    <t>TOTAL CORE PROJECT ACTIVITY</t>
  </si>
  <si>
    <t xml:space="preserve"> Sangati Kits</t>
  </si>
  <si>
    <t>Children's Material</t>
  </si>
  <si>
    <t>Packaging</t>
  </si>
  <si>
    <t>TOTAL PRODUCTION</t>
  </si>
  <si>
    <t>TOTAL BUDGET</t>
  </si>
  <si>
    <t>Rs.1241.37 x 725 flipcharts x 2 kits</t>
  </si>
  <si>
    <t>Rs.555.55 x 450 manuals x 2 kits</t>
  </si>
  <si>
    <t>Rs.133.33 x 1500 packets x 2 kits</t>
  </si>
  <si>
    <t>Rs.138.88  x 900 schools x 2 kits</t>
  </si>
  <si>
    <t xml:space="preserve">Visual Aids </t>
  </si>
  <si>
    <t>Manuals</t>
  </si>
  <si>
    <t>Travel for kit distribution to schools</t>
  </si>
  <si>
    <t>Rs.13.46 x 52000 copies x 1 kit</t>
  </si>
  <si>
    <t>Senior Office Assistant - 1</t>
  </si>
  <si>
    <t>Senior Office Assistant - 2</t>
  </si>
  <si>
    <t>Senior Office Assistant - 3</t>
  </si>
  <si>
    <t xml:space="preserve">Rs 100 X 100 Persons X 2 days X 20 workshops X 2 times </t>
  </si>
  <si>
    <t>Rs 2500 X 2 days X 20 workshops X 2 times</t>
  </si>
  <si>
    <t>Rs.1500 X 3 Persons X 2 days X 20 workshops X 2 times</t>
  </si>
  <si>
    <t>Rs.50 X 100Persons X 20 workshops X 2 times</t>
  </si>
  <si>
    <t xml:space="preserve">Rs 5000  X 2 days X 1 workshop </t>
  </si>
  <si>
    <t xml:space="preserve">Rs 50 X 100 Persons  X 1 workshop </t>
  </si>
  <si>
    <t xml:space="preserve">Rs 200 X 100 Persons X 2 days X 1 workshop </t>
  </si>
  <si>
    <t xml:space="preserve">Rs 2000 X 3 Persons X 2 days X 1 workshop </t>
  </si>
  <si>
    <t xml:space="preserve">A- Implementing Team </t>
  </si>
  <si>
    <t>Field Representatives ( 20 )</t>
  </si>
  <si>
    <t>Rs. 8500 x 20 persons x 12 months</t>
  </si>
  <si>
    <t>Local  transport</t>
  </si>
  <si>
    <t xml:space="preserve">Train Travel outside mumbai </t>
  </si>
  <si>
    <t>Lodging &amp; Boarding</t>
  </si>
  <si>
    <t>Subtotal</t>
  </si>
  <si>
    <t>Miscellanous expenses</t>
  </si>
  <si>
    <t xml:space="preserve">Oustation Train Travel  </t>
  </si>
  <si>
    <t>Venue</t>
  </si>
  <si>
    <t>Sound Equipment Hiring Charges</t>
  </si>
  <si>
    <t>Tea &amp; Refreshment for 200 participants</t>
  </si>
  <si>
    <t>Local Transport</t>
  </si>
  <si>
    <t>Recording charges</t>
  </si>
  <si>
    <t>Postage &amp; Courier expenses</t>
  </si>
  <si>
    <t>E-mail, Telephone &amp; Fax expenses</t>
  </si>
  <si>
    <t xml:space="preserve">Printing of Banner </t>
  </si>
  <si>
    <t>Rs. 10000 x 2 days</t>
  </si>
  <si>
    <t>Rs. 2000 x 2 days</t>
  </si>
  <si>
    <t>Rs. 125 x 200 persons x 2 days</t>
  </si>
  <si>
    <t>Communication,tea and xerox expenses</t>
  </si>
  <si>
    <t>Rs. 500 x 12 months</t>
  </si>
  <si>
    <t>Printing of Pamphlets</t>
  </si>
  <si>
    <t>Plycards</t>
  </si>
  <si>
    <t>Communication expenses</t>
  </si>
  <si>
    <t>Tea &amp; Refreshment for 100 participants</t>
  </si>
  <si>
    <t xml:space="preserve">Rs. 20 x 100 persons </t>
  </si>
  <si>
    <t xml:space="preserve">Rs. 125 x 50 persons </t>
  </si>
  <si>
    <t xml:space="preserve">1. Salaries </t>
  </si>
  <si>
    <t>2. Core-Project Activities</t>
  </si>
  <si>
    <t>A- Training for Teachers</t>
  </si>
  <si>
    <t>B - Training for supervisory Officials</t>
  </si>
  <si>
    <t>3. Production</t>
  </si>
  <si>
    <t>4. Networking</t>
  </si>
  <si>
    <t>A. Liasion visit to like - minded Organisation in Maharashtra</t>
  </si>
  <si>
    <t xml:space="preserve">C. Public Hearing in Mumbai </t>
  </si>
  <si>
    <t>D. Open House ( 1 meeting per month)</t>
  </si>
  <si>
    <t>E. Dharana/Rally or Other  Awarness Programme</t>
  </si>
  <si>
    <t>F. Seminar/Conference on Right to Education</t>
  </si>
  <si>
    <t>G. State level meeting on Right to Education</t>
  </si>
  <si>
    <t>Total Networking</t>
  </si>
  <si>
    <t>Printing and Publication of Public Hearing Booklet</t>
  </si>
  <si>
    <t>B - Administration</t>
  </si>
  <si>
    <t>BUDGET FOR  THE PERIOD April 2011  to March  2012</t>
  </si>
  <si>
    <t xml:space="preserve"> Details/Unit Cost  For April 2011  to March 2012 </t>
  </si>
  <si>
    <t>B. All India Forum for Right to Education    ( To attend programmes outside Maharashtra for 1 or 2 persons )</t>
  </si>
  <si>
    <t>Rs. 15000 x 12 months</t>
  </si>
  <si>
    <t>Rs. 12850 x 9 months</t>
  </si>
  <si>
    <t>Rs. 9000 x 12 months</t>
  </si>
  <si>
    <t>Rs. 9700 x 12 months</t>
  </si>
  <si>
    <t>Rs. 9400 x 12 months</t>
  </si>
  <si>
    <t>Rs. 6300 x 12 months</t>
  </si>
  <si>
    <t>Rs. 500 x 2 persons x 3 visits                                                  Rs. 500 x 1 person x 6 visits</t>
  </si>
  <si>
    <t>Rs. 900 x 2 persons x 3 visits                                                   Rs. 900 x 1 person x 6 visits</t>
  </si>
  <si>
    <t>Rs. 1500 x2 days x 2 persons x 3 visits                                      Rs. 1500 x 2 days x 1 person x 6 visits</t>
  </si>
  <si>
    <t>Rs. 2000 x 2 visits</t>
  </si>
  <si>
    <t>Rs. 5000 x 2 visits</t>
  </si>
  <si>
    <t>Rs. 1500 x 2 days x 2 visits</t>
  </si>
  <si>
    <t xml:space="preserve">Asha will support Rs. 5,000,000 towards Section 1, 2 and 3 out of Rs. 8,064,000.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</si>
</sst>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.00;[Red]#,##0.00"/>
  </numFmts>
  <fonts count="10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right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/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Border="1" applyAlignment="1">
      <alignment horizontal="right"/>
    </xf>
    <xf numFmtId="0" fontId="6" fillId="0" borderId="0" xfId="0" applyFont="1" applyAlignment="1"/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2" fontId="8" fillId="0" borderId="1" xfId="0" applyNumberFormat="1" applyFont="1" applyBorder="1" applyAlignment="1">
      <alignment horizontal="right"/>
    </xf>
    <xf numFmtId="0" fontId="8" fillId="0" borderId="1" xfId="0" applyFont="1" applyBorder="1" applyAlignment="1"/>
    <xf numFmtId="2" fontId="7" fillId="0" borderId="0" xfId="0" applyNumberFormat="1" applyFont="1"/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2" fontId="6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wrapText="1"/>
    </xf>
    <xf numFmtId="0" fontId="9" fillId="0" borderId="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9"/>
  <sheetViews>
    <sheetView tabSelected="1" workbookViewId="0">
      <selection activeCell="G4" sqref="G4"/>
    </sheetView>
  </sheetViews>
  <sheetFormatPr defaultRowHeight="12.75" x14ac:dyDescent="0.2"/>
  <cols>
    <col min="1" max="1" width="46.140625" style="6" customWidth="1"/>
    <col min="2" max="2" width="39" style="6" customWidth="1"/>
    <col min="3" max="3" width="16.42578125" style="6" customWidth="1"/>
    <col min="4" max="16384" width="9.140625" style="6"/>
  </cols>
  <sheetData>
    <row r="1" spans="1:5" ht="20.25" customHeight="1" x14ac:dyDescent="0.25">
      <c r="A1" s="43" t="s">
        <v>80</v>
      </c>
      <c r="B1" s="44"/>
      <c r="C1" s="44"/>
    </row>
    <row r="2" spans="1:5" ht="21.75" customHeight="1" thickBot="1" x14ac:dyDescent="0.3">
      <c r="A2" s="45" t="s">
        <v>95</v>
      </c>
      <c r="B2" s="46"/>
      <c r="C2" s="21"/>
    </row>
    <row r="3" spans="1:5" ht="43.5" customHeight="1" thickBot="1" x14ac:dyDescent="0.25">
      <c r="A3" s="34" t="s">
        <v>0</v>
      </c>
      <c r="B3" s="34" t="s">
        <v>81</v>
      </c>
      <c r="C3" s="34" t="s">
        <v>1</v>
      </c>
    </row>
    <row r="4" spans="1:5" ht="16.5" customHeight="1" x14ac:dyDescent="0.2">
      <c r="A4" s="31"/>
      <c r="B4" s="32"/>
      <c r="C4" s="33"/>
    </row>
    <row r="5" spans="1:5" ht="18" customHeight="1" x14ac:dyDescent="0.2">
      <c r="A5" s="4" t="s">
        <v>65</v>
      </c>
      <c r="B5" s="17"/>
      <c r="C5" s="23"/>
    </row>
    <row r="6" spans="1:5" ht="18" customHeight="1" x14ac:dyDescent="0.2">
      <c r="A6" s="4" t="s">
        <v>37</v>
      </c>
      <c r="B6" s="15"/>
      <c r="C6" s="5"/>
    </row>
    <row r="7" spans="1:5" ht="24" customHeight="1" x14ac:dyDescent="0.2">
      <c r="A7" s="7" t="s">
        <v>38</v>
      </c>
      <c r="B7" s="8" t="s">
        <v>39</v>
      </c>
      <c r="C7" s="9">
        <f>8500*20*12</f>
        <v>2040000</v>
      </c>
    </row>
    <row r="8" spans="1:5" ht="21" customHeight="1" x14ac:dyDescent="0.2">
      <c r="A8" s="29" t="s">
        <v>2</v>
      </c>
      <c r="B8" s="8"/>
      <c r="C8" s="10">
        <f>SUM(C6:C7)</f>
        <v>2040000</v>
      </c>
    </row>
    <row r="9" spans="1:5" x14ac:dyDescent="0.2">
      <c r="A9" s="7"/>
      <c r="B9" s="8"/>
      <c r="C9" s="20"/>
    </row>
    <row r="10" spans="1:5" ht="18" customHeight="1" x14ac:dyDescent="0.2">
      <c r="A10" s="4" t="s">
        <v>79</v>
      </c>
      <c r="B10" s="8"/>
      <c r="C10" s="20"/>
    </row>
    <row r="11" spans="1:5" ht="24" customHeight="1" x14ac:dyDescent="0.2">
      <c r="A11" s="12" t="s">
        <v>4</v>
      </c>
      <c r="B11" s="15" t="s">
        <v>83</v>
      </c>
      <c r="C11" s="9">
        <f>15000*12</f>
        <v>180000</v>
      </c>
      <c r="E11" s="30"/>
    </row>
    <row r="12" spans="1:5" ht="24" customHeight="1" x14ac:dyDescent="0.2">
      <c r="A12" s="12" t="s">
        <v>3</v>
      </c>
      <c r="B12" s="15" t="s">
        <v>84</v>
      </c>
      <c r="C12" s="9">
        <f>12850*12</f>
        <v>154200</v>
      </c>
    </row>
    <row r="13" spans="1:5" ht="24" customHeight="1" x14ac:dyDescent="0.2">
      <c r="A13" s="12" t="s">
        <v>5</v>
      </c>
      <c r="B13" s="15" t="s">
        <v>85</v>
      </c>
      <c r="C13" s="9">
        <f>9000*12</f>
        <v>108000</v>
      </c>
      <c r="E13" s="30"/>
    </row>
    <row r="14" spans="1:5" ht="24" customHeight="1" x14ac:dyDescent="0.2">
      <c r="A14" s="12" t="s">
        <v>26</v>
      </c>
      <c r="B14" s="15" t="s">
        <v>86</v>
      </c>
      <c r="C14" s="9">
        <f>9700*12</f>
        <v>116400</v>
      </c>
    </row>
    <row r="15" spans="1:5" ht="24" customHeight="1" x14ac:dyDescent="0.2">
      <c r="A15" s="12" t="s">
        <v>27</v>
      </c>
      <c r="B15" s="15" t="s">
        <v>87</v>
      </c>
      <c r="C15" s="9">
        <f>9400*12</f>
        <v>112800</v>
      </c>
    </row>
    <row r="16" spans="1:5" ht="24" customHeight="1" x14ac:dyDescent="0.2">
      <c r="A16" s="12" t="s">
        <v>28</v>
      </c>
      <c r="B16" s="15" t="s">
        <v>88</v>
      </c>
      <c r="C16" s="9">
        <f>6300*12</f>
        <v>75600</v>
      </c>
    </row>
    <row r="17" spans="1:3" ht="21" customHeight="1" x14ac:dyDescent="0.2">
      <c r="A17" s="29" t="s">
        <v>2</v>
      </c>
      <c r="B17" s="24"/>
      <c r="C17" s="10">
        <f>SUM(C11:C16)</f>
        <v>747000</v>
      </c>
    </row>
    <row r="18" spans="1:3" x14ac:dyDescent="0.2">
      <c r="A18" s="7"/>
      <c r="B18" s="8"/>
      <c r="C18" s="20"/>
    </row>
    <row r="19" spans="1:3" s="1" customFormat="1" ht="20.25" customHeight="1" x14ac:dyDescent="0.25">
      <c r="A19" s="11" t="s">
        <v>6</v>
      </c>
      <c r="B19" s="13"/>
      <c r="C19" s="3">
        <f>C8+C17</f>
        <v>2787000</v>
      </c>
    </row>
    <row r="20" spans="1:3" ht="15" x14ac:dyDescent="0.25">
      <c r="A20" s="11"/>
      <c r="B20" s="8"/>
      <c r="C20" s="20"/>
    </row>
    <row r="21" spans="1:3" ht="18" customHeight="1" x14ac:dyDescent="0.2">
      <c r="A21" s="4" t="s">
        <v>66</v>
      </c>
      <c r="B21" s="22"/>
      <c r="C21" s="25"/>
    </row>
    <row r="22" spans="1:3" ht="18" customHeight="1" x14ac:dyDescent="0.2">
      <c r="A22" s="16" t="s">
        <v>67</v>
      </c>
      <c r="B22" s="17"/>
      <c r="C22" s="18"/>
    </row>
    <row r="23" spans="1:3" ht="39.950000000000003" customHeight="1" x14ac:dyDescent="0.2">
      <c r="A23" s="7" t="s">
        <v>7</v>
      </c>
      <c r="B23" s="8" t="s">
        <v>29</v>
      </c>
      <c r="C23" s="9">
        <f>100*100*2*20*2</f>
        <v>800000</v>
      </c>
    </row>
    <row r="24" spans="1:3" ht="39.950000000000003" customHeight="1" x14ac:dyDescent="0.2">
      <c r="A24" s="7" t="s">
        <v>8</v>
      </c>
      <c r="B24" s="8" t="s">
        <v>30</v>
      </c>
      <c r="C24" s="9">
        <f>2500*2*20*2</f>
        <v>200000</v>
      </c>
    </row>
    <row r="25" spans="1:3" ht="39.950000000000003" customHeight="1" x14ac:dyDescent="0.2">
      <c r="A25" s="7" t="s">
        <v>9</v>
      </c>
      <c r="B25" s="8" t="s">
        <v>31</v>
      </c>
      <c r="C25" s="9">
        <f>1500*3*2*20*2</f>
        <v>360000</v>
      </c>
    </row>
    <row r="26" spans="1:3" ht="39.950000000000003" customHeight="1" x14ac:dyDescent="0.2">
      <c r="A26" s="7" t="s">
        <v>10</v>
      </c>
      <c r="B26" s="8" t="s">
        <v>32</v>
      </c>
      <c r="C26" s="9">
        <f>50*100*20*2</f>
        <v>200000</v>
      </c>
    </row>
    <row r="27" spans="1:3" ht="21" customHeight="1" x14ac:dyDescent="0.2">
      <c r="A27" s="29" t="s">
        <v>2</v>
      </c>
      <c r="B27" s="24"/>
      <c r="C27" s="10">
        <f>SUM(C23:C26)</f>
        <v>1560000</v>
      </c>
    </row>
    <row r="28" spans="1:3" ht="16.5" customHeight="1" x14ac:dyDescent="0.2">
      <c r="A28" s="4"/>
      <c r="B28" s="24"/>
      <c r="C28" s="18"/>
    </row>
    <row r="29" spans="1:3" ht="16.5" customHeight="1" x14ac:dyDescent="0.2">
      <c r="A29" s="26" t="s">
        <v>68</v>
      </c>
      <c r="B29" s="17"/>
      <c r="C29" s="18"/>
    </row>
    <row r="30" spans="1:3" ht="24" customHeight="1" x14ac:dyDescent="0.2">
      <c r="A30" s="12" t="s">
        <v>7</v>
      </c>
      <c r="B30" s="8" t="s">
        <v>35</v>
      </c>
      <c r="C30" s="9">
        <f>200*100*2*1</f>
        <v>40000</v>
      </c>
    </row>
    <row r="31" spans="1:3" ht="24" customHeight="1" x14ac:dyDescent="0.2">
      <c r="A31" s="7" t="s">
        <v>11</v>
      </c>
      <c r="B31" s="8" t="s">
        <v>33</v>
      </c>
      <c r="C31" s="9">
        <f>5000*2</f>
        <v>10000</v>
      </c>
    </row>
    <row r="32" spans="1:3" ht="24" customHeight="1" x14ac:dyDescent="0.2">
      <c r="A32" s="7" t="s">
        <v>9</v>
      </c>
      <c r="B32" s="8" t="s">
        <v>36</v>
      </c>
      <c r="C32" s="9">
        <f>2000*3*2</f>
        <v>12000</v>
      </c>
    </row>
    <row r="33" spans="1:3" ht="24" customHeight="1" thickBot="1" x14ac:dyDescent="0.25">
      <c r="A33" s="40"/>
      <c r="B33" s="41"/>
      <c r="C33" s="42"/>
    </row>
    <row r="34" spans="1:3" ht="43.5" customHeight="1" thickBot="1" x14ac:dyDescent="0.25">
      <c r="A34" s="34" t="s">
        <v>0</v>
      </c>
      <c r="B34" s="34" t="s">
        <v>81</v>
      </c>
      <c r="C34" s="34" t="s">
        <v>1</v>
      </c>
    </row>
    <row r="35" spans="1:3" ht="24" customHeight="1" x14ac:dyDescent="0.2">
      <c r="A35" s="7" t="s">
        <v>10</v>
      </c>
      <c r="B35" s="8" t="s">
        <v>34</v>
      </c>
      <c r="C35" s="9">
        <f>50*100</f>
        <v>5000</v>
      </c>
    </row>
    <row r="36" spans="1:3" ht="21" customHeight="1" x14ac:dyDescent="0.25">
      <c r="A36" s="11" t="s">
        <v>2</v>
      </c>
      <c r="B36" s="17"/>
      <c r="C36" s="10">
        <f>SUM(C30:C35)</f>
        <v>67000</v>
      </c>
    </row>
    <row r="37" spans="1:3" x14ac:dyDescent="0.2">
      <c r="A37" s="4"/>
      <c r="B37" s="17"/>
      <c r="C37" s="18"/>
    </row>
    <row r="38" spans="1:3" s="1" customFormat="1" ht="20.25" customHeight="1" x14ac:dyDescent="0.25">
      <c r="A38" s="11" t="s">
        <v>12</v>
      </c>
      <c r="B38" s="14"/>
      <c r="C38" s="3">
        <f>C27+C36</f>
        <v>1627000</v>
      </c>
    </row>
    <row r="39" spans="1:3" x14ac:dyDescent="0.2">
      <c r="A39" s="7"/>
      <c r="B39" s="8"/>
      <c r="C39" s="20"/>
    </row>
    <row r="40" spans="1:3" ht="18" customHeight="1" x14ac:dyDescent="0.2">
      <c r="A40" s="4" t="s">
        <v>69</v>
      </c>
      <c r="B40" s="17"/>
      <c r="C40" s="25"/>
    </row>
    <row r="41" spans="1:3" ht="18" customHeight="1" x14ac:dyDescent="0.2">
      <c r="A41" s="16" t="s">
        <v>13</v>
      </c>
      <c r="B41" s="22"/>
      <c r="C41" s="25"/>
    </row>
    <row r="42" spans="1:3" ht="24" customHeight="1" x14ac:dyDescent="0.2">
      <c r="A42" s="7" t="s">
        <v>22</v>
      </c>
      <c r="B42" s="8" t="s">
        <v>18</v>
      </c>
      <c r="C42" s="9">
        <v>1800000</v>
      </c>
    </row>
    <row r="43" spans="1:3" ht="24" customHeight="1" x14ac:dyDescent="0.2">
      <c r="A43" s="7" t="s">
        <v>23</v>
      </c>
      <c r="B43" s="8" t="s">
        <v>19</v>
      </c>
      <c r="C43" s="9">
        <v>500000</v>
      </c>
    </row>
    <row r="44" spans="1:3" ht="24" customHeight="1" x14ac:dyDescent="0.2">
      <c r="A44" s="19" t="s">
        <v>14</v>
      </c>
      <c r="B44" s="8" t="s">
        <v>25</v>
      </c>
      <c r="C44" s="9">
        <v>700000</v>
      </c>
    </row>
    <row r="45" spans="1:3" ht="24" customHeight="1" x14ac:dyDescent="0.2">
      <c r="A45" s="7" t="s">
        <v>15</v>
      </c>
      <c r="B45" s="8" t="s">
        <v>20</v>
      </c>
      <c r="C45" s="9">
        <v>400000</v>
      </c>
    </row>
    <row r="46" spans="1:3" ht="24" customHeight="1" x14ac:dyDescent="0.2">
      <c r="A46" s="7" t="s">
        <v>24</v>
      </c>
      <c r="B46" s="8" t="s">
        <v>21</v>
      </c>
      <c r="C46" s="9">
        <v>250000</v>
      </c>
    </row>
    <row r="47" spans="1:3" ht="21" customHeight="1" x14ac:dyDescent="0.2">
      <c r="A47" s="29" t="s">
        <v>2</v>
      </c>
      <c r="B47" s="8"/>
      <c r="C47" s="10">
        <f>SUM(C42:C46)</f>
        <v>3650000</v>
      </c>
    </row>
    <row r="48" spans="1:3" x14ac:dyDescent="0.2">
      <c r="A48" s="7"/>
      <c r="B48" s="8"/>
      <c r="C48" s="20"/>
    </row>
    <row r="49" spans="1:3" s="1" customFormat="1" ht="20.25" customHeight="1" x14ac:dyDescent="0.25">
      <c r="A49" s="11" t="s">
        <v>16</v>
      </c>
      <c r="B49" s="14"/>
      <c r="C49" s="3">
        <f>SUM(C42:C46)</f>
        <v>3650000</v>
      </c>
    </row>
    <row r="50" spans="1:3" x14ac:dyDescent="0.2">
      <c r="A50" s="26"/>
      <c r="B50" s="17"/>
      <c r="C50" s="18"/>
    </row>
    <row r="51" spans="1:3" ht="16.5" customHeight="1" x14ac:dyDescent="0.2">
      <c r="A51" s="4" t="s">
        <v>70</v>
      </c>
      <c r="B51" s="8"/>
      <c r="C51" s="9"/>
    </row>
    <row r="52" spans="1:3" ht="30" customHeight="1" x14ac:dyDescent="0.2">
      <c r="A52" s="16" t="s">
        <v>71</v>
      </c>
      <c r="B52" s="8"/>
      <c r="C52" s="27"/>
    </row>
    <row r="53" spans="1:3" ht="35.1" customHeight="1" x14ac:dyDescent="0.2">
      <c r="A53" s="12" t="s">
        <v>40</v>
      </c>
      <c r="B53" s="15" t="s">
        <v>89</v>
      </c>
      <c r="C53" s="9">
        <f>500*2*3+500*6</f>
        <v>6000</v>
      </c>
    </row>
    <row r="54" spans="1:3" ht="35.1" customHeight="1" x14ac:dyDescent="0.2">
      <c r="A54" s="7" t="s">
        <v>41</v>
      </c>
      <c r="B54" s="15" t="s">
        <v>90</v>
      </c>
      <c r="C54" s="9">
        <f>900*2*3+900*1*6</f>
        <v>10800</v>
      </c>
    </row>
    <row r="55" spans="1:3" ht="35.1" customHeight="1" x14ac:dyDescent="0.2">
      <c r="A55" s="12" t="s">
        <v>42</v>
      </c>
      <c r="B55" s="15" t="s">
        <v>91</v>
      </c>
      <c r="C55" s="9">
        <f>1500*2*2*3+1500*2*1*6</f>
        <v>36000</v>
      </c>
    </row>
    <row r="56" spans="1:3" ht="21" customHeight="1" x14ac:dyDescent="0.2">
      <c r="A56" s="29" t="s">
        <v>43</v>
      </c>
      <c r="B56" s="15"/>
      <c r="C56" s="10">
        <f>SUM(C53:C55)</f>
        <v>52800</v>
      </c>
    </row>
    <row r="57" spans="1:3" x14ac:dyDescent="0.2">
      <c r="A57" s="26"/>
      <c r="B57" s="17"/>
      <c r="C57" s="18"/>
    </row>
    <row r="58" spans="1:3" ht="43.5" customHeight="1" x14ac:dyDescent="0.2">
      <c r="A58" s="16" t="s">
        <v>82</v>
      </c>
      <c r="B58" s="15"/>
      <c r="C58" s="28"/>
    </row>
    <row r="59" spans="1:3" ht="24" customHeight="1" x14ac:dyDescent="0.2">
      <c r="A59" s="12" t="s">
        <v>40</v>
      </c>
      <c r="B59" s="15" t="s">
        <v>92</v>
      </c>
      <c r="C59" s="9">
        <f>2000*2</f>
        <v>4000</v>
      </c>
    </row>
    <row r="60" spans="1:3" ht="24" customHeight="1" x14ac:dyDescent="0.2">
      <c r="A60" s="7" t="s">
        <v>45</v>
      </c>
      <c r="B60" s="15" t="s">
        <v>93</v>
      </c>
      <c r="C60" s="9">
        <f>5000*2</f>
        <v>10000</v>
      </c>
    </row>
    <row r="61" spans="1:3" ht="24" customHeight="1" x14ac:dyDescent="0.2">
      <c r="A61" s="12" t="s">
        <v>42</v>
      </c>
      <c r="B61" s="15" t="s">
        <v>94</v>
      </c>
      <c r="C61" s="9">
        <f>1500*2*2</f>
        <v>6000</v>
      </c>
    </row>
    <row r="62" spans="1:3" ht="24" customHeight="1" x14ac:dyDescent="0.2">
      <c r="A62" s="12" t="s">
        <v>44</v>
      </c>
      <c r="B62" s="15"/>
      <c r="C62" s="9">
        <v>3000</v>
      </c>
    </row>
    <row r="63" spans="1:3" ht="21" customHeight="1" x14ac:dyDescent="0.2">
      <c r="A63" s="29" t="s">
        <v>43</v>
      </c>
      <c r="B63" s="15"/>
      <c r="C63" s="10">
        <f>SUM(C59:C62)</f>
        <v>23000</v>
      </c>
    </row>
    <row r="64" spans="1:3" ht="17.25" customHeight="1" thickBot="1" x14ac:dyDescent="0.25">
      <c r="A64" s="26"/>
      <c r="B64" s="17"/>
      <c r="C64" s="18"/>
    </row>
    <row r="65" spans="1:3" ht="43.5" customHeight="1" thickBot="1" x14ac:dyDescent="0.25">
      <c r="A65" s="34" t="s">
        <v>0</v>
      </c>
      <c r="B65" s="34" t="s">
        <v>81</v>
      </c>
      <c r="C65" s="34" t="s">
        <v>1</v>
      </c>
    </row>
    <row r="66" spans="1:3" ht="18" customHeight="1" x14ac:dyDescent="0.2">
      <c r="A66" s="4" t="s">
        <v>72</v>
      </c>
      <c r="B66" s="15"/>
      <c r="C66" s="28"/>
    </row>
    <row r="67" spans="1:3" ht="24" customHeight="1" x14ac:dyDescent="0.2">
      <c r="A67" s="12" t="s">
        <v>46</v>
      </c>
      <c r="B67" s="15" t="s">
        <v>54</v>
      </c>
      <c r="C67" s="9">
        <f>10000*2</f>
        <v>20000</v>
      </c>
    </row>
    <row r="68" spans="1:3" ht="24" customHeight="1" x14ac:dyDescent="0.2">
      <c r="A68" s="12" t="s">
        <v>47</v>
      </c>
      <c r="B68" s="15" t="s">
        <v>55</v>
      </c>
      <c r="C68" s="9">
        <f>2000*2</f>
        <v>4000</v>
      </c>
    </row>
    <row r="69" spans="1:3" ht="24" customHeight="1" x14ac:dyDescent="0.2">
      <c r="A69" s="12" t="s">
        <v>48</v>
      </c>
      <c r="B69" s="15" t="s">
        <v>56</v>
      </c>
      <c r="C69" s="9">
        <f>125*200*2</f>
        <v>50000</v>
      </c>
    </row>
    <row r="70" spans="1:3" ht="24" customHeight="1" x14ac:dyDescent="0.2">
      <c r="A70" s="12" t="s">
        <v>49</v>
      </c>
      <c r="B70" s="15"/>
      <c r="C70" s="9">
        <v>1000</v>
      </c>
    </row>
    <row r="71" spans="1:3" ht="24" customHeight="1" x14ac:dyDescent="0.2">
      <c r="A71" s="12" t="s">
        <v>50</v>
      </c>
      <c r="B71" s="15" t="s">
        <v>55</v>
      </c>
      <c r="C71" s="9">
        <f>2000*2</f>
        <v>4000</v>
      </c>
    </row>
    <row r="72" spans="1:3" ht="24" customHeight="1" x14ac:dyDescent="0.2">
      <c r="A72" s="12" t="s">
        <v>51</v>
      </c>
      <c r="B72" s="15"/>
      <c r="C72" s="9">
        <v>2000</v>
      </c>
    </row>
    <row r="73" spans="1:3" ht="24" customHeight="1" x14ac:dyDescent="0.2">
      <c r="A73" s="12" t="s">
        <v>52</v>
      </c>
      <c r="B73" s="15"/>
      <c r="C73" s="9">
        <v>2000</v>
      </c>
    </row>
    <row r="74" spans="1:3" ht="24" customHeight="1" x14ac:dyDescent="0.2">
      <c r="A74" s="12" t="s">
        <v>53</v>
      </c>
      <c r="B74" s="15"/>
      <c r="C74" s="9">
        <v>2000</v>
      </c>
    </row>
    <row r="75" spans="1:3" ht="24" customHeight="1" x14ac:dyDescent="0.2">
      <c r="A75" s="12" t="s">
        <v>78</v>
      </c>
      <c r="B75" s="15"/>
      <c r="C75" s="9">
        <v>30000</v>
      </c>
    </row>
    <row r="76" spans="1:3" ht="21" customHeight="1" x14ac:dyDescent="0.2">
      <c r="A76" s="29" t="s">
        <v>43</v>
      </c>
      <c r="B76" s="15"/>
      <c r="C76" s="10">
        <f>SUM(C67:C75)</f>
        <v>115000</v>
      </c>
    </row>
    <row r="77" spans="1:3" x14ac:dyDescent="0.2">
      <c r="A77" s="26"/>
      <c r="B77" s="17"/>
      <c r="C77" s="18"/>
    </row>
    <row r="78" spans="1:3" ht="18" customHeight="1" x14ac:dyDescent="0.2">
      <c r="A78" s="4" t="s">
        <v>73</v>
      </c>
      <c r="B78" s="15"/>
      <c r="C78" s="28"/>
    </row>
    <row r="79" spans="1:3" ht="24" customHeight="1" x14ac:dyDescent="0.2">
      <c r="A79" s="12" t="s">
        <v>57</v>
      </c>
      <c r="B79" s="15" t="s">
        <v>58</v>
      </c>
      <c r="C79" s="10">
        <f>500*12</f>
        <v>6000</v>
      </c>
    </row>
    <row r="80" spans="1:3" ht="21" customHeight="1" x14ac:dyDescent="0.2">
      <c r="A80" s="29" t="s">
        <v>43</v>
      </c>
      <c r="B80" s="15"/>
      <c r="C80" s="10">
        <f>SUM(C79)</f>
        <v>6000</v>
      </c>
    </row>
    <row r="81" spans="1:3" x14ac:dyDescent="0.2">
      <c r="A81" s="26"/>
      <c r="B81" s="17"/>
      <c r="C81" s="18"/>
    </row>
    <row r="82" spans="1:3" ht="18" customHeight="1" x14ac:dyDescent="0.2">
      <c r="A82" s="4" t="s">
        <v>74</v>
      </c>
      <c r="B82" s="17"/>
      <c r="C82" s="18"/>
    </row>
    <row r="83" spans="1:3" ht="24" customHeight="1" x14ac:dyDescent="0.2">
      <c r="A83" s="12" t="s">
        <v>53</v>
      </c>
      <c r="B83" s="17"/>
      <c r="C83" s="9">
        <v>1500</v>
      </c>
    </row>
    <row r="84" spans="1:3" ht="24" customHeight="1" x14ac:dyDescent="0.2">
      <c r="A84" s="12" t="s">
        <v>59</v>
      </c>
      <c r="B84" s="17"/>
      <c r="C84" s="9">
        <v>4000</v>
      </c>
    </row>
    <row r="85" spans="1:3" ht="24" customHeight="1" x14ac:dyDescent="0.2">
      <c r="A85" s="12" t="s">
        <v>60</v>
      </c>
      <c r="B85" s="17"/>
      <c r="C85" s="9">
        <v>1000</v>
      </c>
    </row>
    <row r="86" spans="1:3" ht="24" customHeight="1" x14ac:dyDescent="0.2">
      <c r="A86" s="12" t="s">
        <v>49</v>
      </c>
      <c r="B86" s="17"/>
      <c r="C86" s="9">
        <v>1000</v>
      </c>
    </row>
    <row r="87" spans="1:3" ht="24" customHeight="1" x14ac:dyDescent="0.2">
      <c r="A87" s="12" t="s">
        <v>61</v>
      </c>
      <c r="B87" s="8"/>
      <c r="C87" s="9">
        <v>1000</v>
      </c>
    </row>
    <row r="88" spans="1:3" ht="24" customHeight="1" x14ac:dyDescent="0.2">
      <c r="A88" s="12" t="s">
        <v>44</v>
      </c>
      <c r="B88" s="8"/>
      <c r="C88" s="9">
        <v>500</v>
      </c>
    </row>
    <row r="89" spans="1:3" ht="21" customHeight="1" x14ac:dyDescent="0.2">
      <c r="A89" s="29" t="s">
        <v>43</v>
      </c>
      <c r="B89" s="17"/>
      <c r="C89" s="10">
        <f>SUM(C83:C88)</f>
        <v>9000</v>
      </c>
    </row>
    <row r="90" spans="1:3" x14ac:dyDescent="0.2">
      <c r="A90" s="26"/>
      <c r="B90" s="17"/>
      <c r="C90" s="10"/>
    </row>
    <row r="91" spans="1:3" ht="18" customHeight="1" x14ac:dyDescent="0.2">
      <c r="A91" s="4" t="s">
        <v>75</v>
      </c>
      <c r="B91" s="17"/>
      <c r="C91" s="18"/>
    </row>
    <row r="92" spans="1:3" ht="24" customHeight="1" x14ac:dyDescent="0.2">
      <c r="A92" s="12" t="s">
        <v>46</v>
      </c>
      <c r="B92" s="17"/>
      <c r="C92" s="9">
        <v>7000</v>
      </c>
    </row>
    <row r="93" spans="1:3" ht="24" customHeight="1" x14ac:dyDescent="0.2">
      <c r="A93" s="12" t="s">
        <v>53</v>
      </c>
      <c r="B93" s="17"/>
      <c r="C93" s="9">
        <v>400</v>
      </c>
    </row>
    <row r="94" spans="1:3" ht="24" customHeight="1" x14ac:dyDescent="0.2">
      <c r="A94" s="12" t="s">
        <v>59</v>
      </c>
      <c r="B94" s="17"/>
      <c r="C94" s="9">
        <v>500</v>
      </c>
    </row>
    <row r="95" spans="1:3" ht="24" customHeight="1" x14ac:dyDescent="0.2">
      <c r="A95" s="12" t="s">
        <v>49</v>
      </c>
      <c r="B95" s="17"/>
      <c r="C95" s="9">
        <v>500</v>
      </c>
    </row>
    <row r="96" spans="1:3" ht="24" customHeight="1" x14ac:dyDescent="0.2">
      <c r="A96" s="12" t="s">
        <v>62</v>
      </c>
      <c r="B96" s="15" t="s">
        <v>63</v>
      </c>
      <c r="C96" s="9">
        <f>20*100</f>
        <v>2000</v>
      </c>
    </row>
    <row r="97" spans="1:3" ht="21" customHeight="1" x14ac:dyDescent="0.2">
      <c r="A97" s="29" t="s">
        <v>43</v>
      </c>
      <c r="B97" s="17"/>
      <c r="C97" s="10">
        <f>SUM(C92:C96)</f>
        <v>10400</v>
      </c>
    </row>
    <row r="98" spans="1:3" ht="13.5" thickBot="1" x14ac:dyDescent="0.25">
      <c r="A98" s="26"/>
      <c r="B98" s="17"/>
      <c r="C98" s="10"/>
    </row>
    <row r="99" spans="1:3" ht="43.5" customHeight="1" thickBot="1" x14ac:dyDescent="0.25">
      <c r="A99" s="34" t="s">
        <v>0</v>
      </c>
      <c r="B99" s="34" t="s">
        <v>81</v>
      </c>
      <c r="C99" s="34" t="s">
        <v>1</v>
      </c>
    </row>
    <row r="100" spans="1:3" x14ac:dyDescent="0.2">
      <c r="A100" s="26"/>
      <c r="B100" s="17"/>
      <c r="C100" s="10"/>
    </row>
    <row r="101" spans="1:3" ht="18" customHeight="1" x14ac:dyDescent="0.2">
      <c r="A101" s="4" t="s">
        <v>76</v>
      </c>
      <c r="B101" s="17"/>
      <c r="C101" s="18"/>
    </row>
    <row r="102" spans="1:3" ht="24" customHeight="1" x14ac:dyDescent="0.2">
      <c r="A102" s="12" t="s">
        <v>46</v>
      </c>
      <c r="B102" s="17"/>
      <c r="C102" s="9">
        <v>2000</v>
      </c>
    </row>
    <row r="103" spans="1:3" ht="24" customHeight="1" x14ac:dyDescent="0.2">
      <c r="A103" s="12" t="s">
        <v>49</v>
      </c>
      <c r="B103" s="17"/>
      <c r="C103" s="9">
        <v>500</v>
      </c>
    </row>
    <row r="104" spans="1:3" ht="24" customHeight="1" x14ac:dyDescent="0.2">
      <c r="A104" s="12" t="s">
        <v>62</v>
      </c>
      <c r="B104" s="15" t="s">
        <v>64</v>
      </c>
      <c r="C104" s="9">
        <f>125*50</f>
        <v>6250</v>
      </c>
    </row>
    <row r="105" spans="1:3" ht="21" customHeight="1" x14ac:dyDescent="0.2">
      <c r="A105" s="29" t="s">
        <v>43</v>
      </c>
      <c r="B105" s="17"/>
      <c r="C105" s="10">
        <f>SUM(C102:C104)</f>
        <v>8750</v>
      </c>
    </row>
    <row r="106" spans="1:3" x14ac:dyDescent="0.2">
      <c r="A106" s="26"/>
      <c r="B106" s="17"/>
      <c r="C106" s="10"/>
    </row>
    <row r="107" spans="1:3" s="1" customFormat="1" ht="20.25" customHeight="1" x14ac:dyDescent="0.25">
      <c r="A107" s="11" t="s">
        <v>77</v>
      </c>
      <c r="B107" s="2"/>
      <c r="C107" s="3">
        <f>C56+C63+C76+C79+C89+C97+C105</f>
        <v>224950</v>
      </c>
    </row>
    <row r="108" spans="1:3" ht="13.5" thickBot="1" x14ac:dyDescent="0.25">
      <c r="A108" s="35"/>
      <c r="B108" s="36"/>
      <c r="C108" s="37"/>
    </row>
    <row r="109" spans="1:3" ht="26.25" customHeight="1" thickBot="1" x14ac:dyDescent="0.3">
      <c r="A109" s="38" t="s">
        <v>17</v>
      </c>
      <c r="B109" s="38"/>
      <c r="C109" s="39">
        <f>C19+C38+C49+C107</f>
        <v>8288950</v>
      </c>
    </row>
  </sheetData>
  <mergeCells count="2">
    <mergeCell ref="A1:C1"/>
    <mergeCell ref="A2:B2"/>
  </mergeCells>
  <pageMargins left="0.35" right="0.35" top="1" bottom="1" header="0.3" footer="0.3"/>
  <pageSetup paperSize="9" scale="95" orientation="portrait" horizontalDpi="300" verticalDpi="30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bpathak</cp:lastModifiedBy>
  <cp:lastPrinted>2011-02-21T06:56:47Z</cp:lastPrinted>
  <dcterms:created xsi:type="dcterms:W3CDTF">2010-09-30T07:20:08Z</dcterms:created>
  <dcterms:modified xsi:type="dcterms:W3CDTF">2011-07-03T06:11:37Z</dcterms:modified>
</cp:coreProperties>
</file>