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nding\Funding docs 2014-21\2022-23\"/>
    </mc:Choice>
  </mc:AlternateContent>
  <bookViews>
    <workbookView xWindow="0" yWindow="0" windowWidth="21600" windowHeight="9735"/>
  </bookViews>
  <sheets>
    <sheet name="Budget for 2022-23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G60" i="1" l="1"/>
  <c r="G59" i="1"/>
  <c r="G58" i="1"/>
  <c r="G57" i="1"/>
  <c r="G56" i="1"/>
  <c r="G55" i="1"/>
  <c r="G54" i="1"/>
  <c r="G53" i="1"/>
  <c r="G52" i="1"/>
  <c r="G49" i="1"/>
  <c r="G48" i="1"/>
  <c r="H45" i="1"/>
  <c r="G45" i="1"/>
  <c r="H44" i="1"/>
  <c r="G44" i="1"/>
  <c r="G43" i="1"/>
  <c r="H43" i="1" s="1"/>
  <c r="G40" i="1"/>
  <c r="G39" i="1"/>
  <c r="H40" i="1" s="1"/>
  <c r="G36" i="1"/>
  <c r="G35" i="1"/>
  <c r="G34" i="1"/>
  <c r="G33" i="1"/>
  <c r="G32" i="1"/>
  <c r="G29" i="1"/>
  <c r="G28" i="1"/>
  <c r="G25" i="1"/>
  <c r="G24" i="1"/>
  <c r="G20" i="1"/>
  <c r="G19" i="1"/>
  <c r="G18" i="1"/>
  <c r="G17" i="1"/>
  <c r="G16" i="1"/>
  <c r="G15" i="1"/>
  <c r="G14" i="1"/>
  <c r="G13" i="1"/>
  <c r="G12" i="1"/>
  <c r="H29" i="1" l="1"/>
  <c r="H36" i="1"/>
  <c r="H49" i="1"/>
  <c r="H20" i="1"/>
  <c r="H25" i="1"/>
  <c r="H60" i="1"/>
  <c r="G62" i="1"/>
  <c r="D65" i="1" l="1"/>
  <c r="E69" i="1"/>
  <c r="H62" i="1"/>
  <c r="B69" i="1" l="1"/>
  <c r="D80" i="1"/>
  <c r="D82" i="1" s="1"/>
  <c r="D75" i="1" s="1"/>
  <c r="D76" i="1" s="1"/>
  <c r="D69" i="1"/>
  <c r="F69" i="1" l="1"/>
  <c r="G69" i="1"/>
  <c r="H69" i="1" s="1"/>
</calcChain>
</file>

<file path=xl/sharedStrings.xml><?xml version="1.0" encoding="utf-8"?>
<sst xmlns="http://schemas.openxmlformats.org/spreadsheetml/2006/main" count="111" uniqueCount="86">
  <si>
    <t xml:space="preserve"> Avehi Abacus Project of Avehi Public Charitable (Educational) Trust   </t>
  </si>
  <si>
    <t>Budget  2022 to  2023</t>
  </si>
  <si>
    <r>
      <rPr>
        <b/>
        <i/>
        <sz val="11"/>
        <rFont val="Calibri"/>
        <family val="2"/>
      </rPr>
      <t xml:space="preserve">Sangati </t>
    </r>
    <r>
      <rPr>
        <b/>
        <sz val="11"/>
        <rFont val="Calibri"/>
        <family val="2"/>
      </rPr>
      <t xml:space="preserve"> Outreach:  No of Schools: 850,     No. of  teachers :1300      No of Students: 40000  </t>
    </r>
  </si>
  <si>
    <r>
      <rPr>
        <b/>
        <i/>
        <sz val="11"/>
        <rFont val="Calibri"/>
        <family val="2"/>
      </rPr>
      <t>Manthan</t>
    </r>
    <r>
      <rPr>
        <b/>
        <sz val="11"/>
        <rFont val="Calibri"/>
        <family val="2"/>
      </rPr>
      <t xml:space="preserve"> Outreach:  No of Colleges: 14      No of teacher educators: 14     No. of trainee teachers : 700</t>
    </r>
  </si>
  <si>
    <t xml:space="preserve">  </t>
  </si>
  <si>
    <t>Expense Head</t>
  </si>
  <si>
    <t>No of Units</t>
  </si>
  <si>
    <t>Time</t>
  </si>
  <si>
    <t xml:space="preserve">  Cost per Unit </t>
  </si>
  <si>
    <t>Total</t>
  </si>
  <si>
    <t>Grand Total</t>
  </si>
  <si>
    <t>Rs</t>
  </si>
  <si>
    <t xml:space="preserve">Isabel Martin Foundation </t>
  </si>
  <si>
    <t xml:space="preserve"> Budget 2022-23</t>
  </si>
  <si>
    <t>A</t>
  </si>
  <si>
    <t>Honorarium/Remuneration</t>
  </si>
  <si>
    <t>Management and Support Staff</t>
  </si>
  <si>
    <t>i</t>
  </si>
  <si>
    <t xml:space="preserve">Director </t>
  </si>
  <si>
    <t>ii</t>
  </si>
  <si>
    <t xml:space="preserve">Chief Project Coordinator </t>
  </si>
  <si>
    <t>iii</t>
  </si>
  <si>
    <t xml:space="preserve">Production Coordinator </t>
  </si>
  <si>
    <t>iv</t>
  </si>
  <si>
    <t xml:space="preserve">Trainer, Writer &amp; Researcher </t>
  </si>
  <si>
    <t>v</t>
  </si>
  <si>
    <t xml:space="preserve">Accountant </t>
  </si>
  <si>
    <t>vi</t>
  </si>
  <si>
    <t>Accounts Assistant</t>
  </si>
  <si>
    <t>vii</t>
  </si>
  <si>
    <t>Office Administrator cum Computer Operator</t>
  </si>
  <si>
    <t>viii</t>
  </si>
  <si>
    <t xml:space="preserve">Office Assistant </t>
  </si>
  <si>
    <t>ix</t>
  </si>
  <si>
    <t>Helper</t>
  </si>
  <si>
    <t>B</t>
  </si>
  <si>
    <r>
      <t xml:space="preserve">Programme Cost  of </t>
    </r>
    <r>
      <rPr>
        <b/>
        <i/>
        <sz val="11"/>
        <rFont val="Calibri"/>
        <family val="2"/>
      </rPr>
      <t xml:space="preserve">Sangati </t>
    </r>
  </si>
  <si>
    <t>Project Team for Implementation and Monitoring</t>
  </si>
  <si>
    <t xml:space="preserve"> Field Coordinators ( 7) </t>
  </si>
  <si>
    <t xml:space="preserve"> Field Representatives (40)</t>
  </si>
  <si>
    <t>Workshops with Teachers</t>
  </si>
  <si>
    <t>1 day 4  Workshops with Teachers in Aashram in Thane (Tea, Snacks, lunch, material etc.)</t>
  </si>
  <si>
    <t>Travel for Mumbai to Shahapur</t>
  </si>
  <si>
    <r>
      <t xml:space="preserve">Production of  </t>
    </r>
    <r>
      <rPr>
        <b/>
        <i/>
        <sz val="11"/>
        <rFont val="Calibri"/>
        <family val="2"/>
        <scheme val="minor"/>
      </rPr>
      <t>Sangati</t>
    </r>
    <r>
      <rPr>
        <b/>
        <sz val="11"/>
        <rFont val="Calibri"/>
        <family val="2"/>
        <scheme val="minor"/>
      </rPr>
      <t xml:space="preserve"> Kit and other material</t>
    </r>
  </si>
  <si>
    <t>Visual Aids and Manuals in Marathi, Hindi and English</t>
  </si>
  <si>
    <t>Packaging (Bags )</t>
  </si>
  <si>
    <t>Children's Material in 8  languages</t>
  </si>
  <si>
    <t>Travel for distribution to schools: BMC schools Mumbai</t>
  </si>
  <si>
    <t>Travel for distribution to schools: Ashram Schools, Thane</t>
  </si>
  <si>
    <r>
      <t xml:space="preserve">Travel for field Support  &amp; Monitoring of </t>
    </r>
    <r>
      <rPr>
        <b/>
        <i/>
        <sz val="11"/>
        <rFont val="Calibri"/>
        <family val="2"/>
      </rPr>
      <t xml:space="preserve">Sangati </t>
    </r>
    <r>
      <rPr>
        <b/>
        <sz val="11"/>
        <rFont val="Calibri"/>
        <family val="2"/>
      </rPr>
      <t>Programme</t>
    </r>
  </si>
  <si>
    <r>
      <t>Travel:</t>
    </r>
    <r>
      <rPr>
        <b/>
        <sz val="11"/>
        <rFont val="Calibri"/>
        <family val="2"/>
      </rPr>
      <t xml:space="preserve"> Municipal School in Mumbai </t>
    </r>
  </si>
  <si>
    <r>
      <t xml:space="preserve">Travel: </t>
    </r>
    <r>
      <rPr>
        <b/>
        <sz val="11"/>
        <rFont val="Calibri"/>
        <family val="2"/>
      </rPr>
      <t xml:space="preserve">Aashram  Schools in Thane </t>
    </r>
  </si>
  <si>
    <t>C</t>
  </si>
  <si>
    <r>
      <t xml:space="preserve">Programme  Cost of </t>
    </r>
    <r>
      <rPr>
        <b/>
        <i/>
        <sz val="11"/>
        <rFont val="Calibri"/>
        <family val="2"/>
      </rPr>
      <t xml:space="preserve">Manthan </t>
    </r>
    <r>
      <rPr>
        <b/>
        <sz val="11"/>
        <rFont val="Calibri"/>
        <family val="2"/>
      </rPr>
      <t xml:space="preserve">programme    </t>
    </r>
  </si>
  <si>
    <t>Field Coordinator</t>
  </si>
  <si>
    <t>1 days Workshop with Teacher Educators</t>
  </si>
  <si>
    <t>D</t>
  </si>
  <si>
    <t>Capacity Building workshop for staff</t>
  </si>
  <si>
    <t xml:space="preserve">Capacity Building workshop </t>
  </si>
  <si>
    <t xml:space="preserve">2 days Annual Review  </t>
  </si>
  <si>
    <t>E</t>
  </si>
  <si>
    <t>Administration Expenses</t>
  </si>
  <si>
    <t xml:space="preserve">Rent &amp; Maintenance </t>
  </si>
  <si>
    <t xml:space="preserve">Communication </t>
  </si>
  <si>
    <t xml:space="preserve">Stationery </t>
  </si>
  <si>
    <r>
      <t xml:space="preserve">Tea </t>
    </r>
    <r>
      <rPr>
        <sz val="11"/>
        <rFont val="Calibri"/>
        <family val="2"/>
        <scheme val="minor"/>
      </rPr>
      <t>Expenses</t>
    </r>
  </si>
  <si>
    <t xml:space="preserve"> Offices Audit Fees </t>
  </si>
  <si>
    <t>Website Maintaince Costs</t>
  </si>
  <si>
    <t>Laptop and IT Systems Maintenance</t>
  </si>
  <si>
    <t>Furniture and Other Office Maintenance Expenses</t>
  </si>
  <si>
    <t xml:space="preserve">Per child cost </t>
  </si>
  <si>
    <t>Total Budget</t>
  </si>
  <si>
    <t>Admin</t>
  </si>
  <si>
    <t>%</t>
  </si>
  <si>
    <t>Programm Cost</t>
  </si>
  <si>
    <r>
      <rPr>
        <b/>
        <sz val="11"/>
        <color rgb="FF222222"/>
        <rFont val="Calibri"/>
        <family val="2"/>
        <scheme val="minor"/>
      </rPr>
      <t xml:space="preserve">Covid Relief Fund </t>
    </r>
    <r>
      <rPr>
        <sz val="11"/>
        <color rgb="FF222222"/>
        <rFont val="Calibri"/>
        <family val="2"/>
        <scheme val="minor"/>
      </rPr>
      <t>(Already incurred and accounts submitted) 2021-22</t>
    </r>
  </si>
  <si>
    <t xml:space="preserve">Amount </t>
  </si>
  <si>
    <t>Request Asha for Education</t>
  </si>
  <si>
    <t>Other Donors</t>
  </si>
  <si>
    <t>Total Budget for Asha</t>
  </si>
  <si>
    <t>Total Budget 2022-23</t>
  </si>
  <si>
    <r>
      <rPr>
        <b/>
        <sz val="11"/>
        <rFont val="Calibri"/>
        <family val="2"/>
        <scheme val="minor"/>
      </rPr>
      <t xml:space="preserve">Request  funds for implementing  </t>
    </r>
    <r>
      <rPr>
        <b/>
        <i/>
        <sz val="11"/>
        <rFont val="Calibri"/>
        <family val="2"/>
        <scheme val="minor"/>
      </rPr>
      <t xml:space="preserve">Sangati </t>
    </r>
    <r>
      <rPr>
        <b/>
        <sz val="11"/>
        <rFont val="Calibri"/>
        <family val="2"/>
        <scheme val="minor"/>
      </rPr>
      <t>Programm in Mumbai 2022-23</t>
    </r>
  </si>
  <si>
    <t xml:space="preserve">Total </t>
  </si>
  <si>
    <t>Documentation and Printing Costs                   ( Brochures, letter head Annual-program report and others formats etc.)</t>
  </si>
  <si>
    <t>Honorarium/ Remuneration</t>
  </si>
  <si>
    <r>
      <t xml:space="preserve">Monitoring visits : </t>
    </r>
    <r>
      <rPr>
        <sz val="11"/>
        <rFont val="Calibri"/>
        <family val="2"/>
        <scheme val="minor"/>
      </rPr>
      <t xml:space="preserve">Travel for field Support  &amp; Monitoring of </t>
    </r>
    <r>
      <rPr>
        <b/>
        <i/>
        <sz val="11"/>
        <rFont val="Calibri"/>
        <family val="2"/>
        <scheme val="minor"/>
      </rPr>
      <t>Manthan</t>
    </r>
    <r>
      <rPr>
        <i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</si>
</sst>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;[Red]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4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4" fillId="0" borderId="2" xfId="5" applyNumberFormat="1" applyFont="1" applyFill="1" applyBorder="1" applyAlignment="1">
      <alignment horizontal="center" vertical="center" wrapText="1"/>
    </xf>
    <xf numFmtId="165" fontId="5" fillId="0" borderId="2" xfId="5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5" fillId="0" borderId="2" xfId="5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4" fillId="0" borderId="2" xfId="6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/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164" fontId="11" fillId="4" borderId="2" xfId="2" applyNumberFormat="1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/>
    <xf numFmtId="0" fontId="12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/>
    <xf numFmtId="0" fontId="0" fillId="0" borderId="0" xfId="0" applyFont="1"/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1" fontId="11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2" xfId="2" applyNumberFormat="1" applyFont="1" applyFill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</cellXfs>
  <cellStyles count="8">
    <cellStyle name="Accent5" xfId="2" builtinId="45"/>
    <cellStyle name="Comma" xfId="1" builtinId="3"/>
    <cellStyle name="Normal" xfId="0" builtinId="0"/>
    <cellStyle name="Normal 11" xfId="4"/>
    <cellStyle name="Normal 13" xfId="6"/>
    <cellStyle name="Normal 2" xfId="7"/>
    <cellStyle name="Normal 4" xfId="5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2" name="AutoShape 1" descr="https://ssl.gstatic.com/ui/v1/icons/mail/images/cleardot.gif"/>
        <xdr:cNvSpPr>
          <a:spLocks noChangeAspect="1" noChangeArrowheads="1"/>
        </xdr:cNvSpPr>
      </xdr:nvSpPr>
      <xdr:spPr bwMode="auto">
        <a:xfrm>
          <a:off x="781050" y="184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abSelected="1" topLeftCell="A70" zoomScale="110" zoomScaleNormal="110" workbookViewId="0">
      <selection activeCell="G78" sqref="G78"/>
    </sheetView>
  </sheetViews>
  <sheetFormatPr defaultRowHeight="15" x14ac:dyDescent="0.2"/>
  <cols>
    <col min="1" max="1" width="7.42578125" style="5" customWidth="1"/>
    <col min="2" max="2" width="10.28515625" style="1" customWidth="1"/>
    <col min="3" max="3" width="39.28515625" style="2" customWidth="1"/>
    <col min="4" max="4" width="12.140625" style="3" customWidth="1"/>
    <col min="5" max="5" width="12.7109375" style="3" customWidth="1"/>
    <col min="6" max="6" width="11.140625" style="3" customWidth="1"/>
    <col min="7" max="7" width="10.85546875" style="3" customWidth="1"/>
    <col min="8" max="8" width="14" style="4" customWidth="1"/>
    <col min="9" max="9" width="11.5703125" style="5" customWidth="1"/>
    <col min="10" max="10" width="12.42578125" style="5" customWidth="1"/>
    <col min="11" max="16384" width="9.140625" style="5"/>
  </cols>
  <sheetData>
    <row r="1" spans="2:9" ht="5.25" customHeight="1" thickBot="1" x14ac:dyDescent="0.25"/>
    <row r="2" spans="2:9" ht="27.75" customHeight="1" thickBot="1" x14ac:dyDescent="0.25">
      <c r="B2" s="49" t="s">
        <v>0</v>
      </c>
      <c r="C2" s="49"/>
      <c r="D2" s="49"/>
      <c r="E2" s="49"/>
      <c r="F2" s="49"/>
      <c r="G2" s="49"/>
      <c r="H2" s="49"/>
    </row>
    <row r="3" spans="2:9" ht="17.25" customHeight="1" thickBot="1" x14ac:dyDescent="0.25">
      <c r="B3" s="50" t="s">
        <v>1</v>
      </c>
      <c r="C3" s="50"/>
      <c r="D3" s="50"/>
      <c r="E3" s="50"/>
      <c r="F3" s="50"/>
      <c r="G3" s="50"/>
      <c r="H3" s="50"/>
    </row>
    <row r="4" spans="2:9" s="7" customFormat="1" ht="24" customHeight="1" thickBot="1" x14ac:dyDescent="0.25">
      <c r="B4" s="51" t="s">
        <v>2</v>
      </c>
      <c r="C4" s="52"/>
      <c r="D4" s="52"/>
      <c r="E4" s="52"/>
      <c r="F4" s="52"/>
      <c r="G4" s="52"/>
      <c r="H4" s="52"/>
    </row>
    <row r="5" spans="2:9" s="7" customFormat="1" ht="30.75" customHeight="1" thickBot="1" x14ac:dyDescent="0.25">
      <c r="B5" s="53" t="s">
        <v>3</v>
      </c>
      <c r="C5" s="54"/>
      <c r="D5" s="54"/>
      <c r="E5" s="54"/>
      <c r="F5" s="54"/>
      <c r="G5" s="54"/>
      <c r="H5" s="54"/>
    </row>
    <row r="6" spans="2:9" ht="9.75" hidden="1" customHeight="1" x14ac:dyDescent="0.25">
      <c r="B6" s="55"/>
      <c r="C6" s="56"/>
      <c r="D6" s="56"/>
      <c r="E6" s="56"/>
      <c r="F6" s="56"/>
      <c r="G6" s="56"/>
      <c r="H6" s="31"/>
    </row>
    <row r="7" spans="2:9" ht="30.75" thickBot="1" x14ac:dyDescent="0.25">
      <c r="B7" s="57" t="s">
        <v>4</v>
      </c>
      <c r="C7" s="57" t="s">
        <v>5</v>
      </c>
      <c r="D7" s="57" t="s">
        <v>6</v>
      </c>
      <c r="E7" s="58" t="s">
        <v>7</v>
      </c>
      <c r="F7" s="59" t="s">
        <v>8</v>
      </c>
      <c r="G7" s="57" t="s">
        <v>9</v>
      </c>
      <c r="H7" s="60" t="s">
        <v>10</v>
      </c>
      <c r="I7" s="8"/>
    </row>
    <row r="8" spans="2:9" ht="15.75" thickBot="1" x14ac:dyDescent="0.25">
      <c r="B8" s="58"/>
      <c r="C8" s="57"/>
      <c r="D8" s="58"/>
      <c r="E8" s="58"/>
      <c r="F8" s="60" t="s">
        <v>11</v>
      </c>
      <c r="G8" s="58" t="s">
        <v>11</v>
      </c>
      <c r="H8" s="58" t="s">
        <v>11</v>
      </c>
      <c r="I8" s="8"/>
    </row>
    <row r="9" spans="2:9" ht="18.75" customHeight="1" thickBot="1" x14ac:dyDescent="0.25">
      <c r="B9" s="58"/>
      <c r="C9" s="57"/>
      <c r="D9" s="61" t="s">
        <v>13</v>
      </c>
      <c r="E9" s="61"/>
      <c r="F9" s="61"/>
      <c r="G9" s="61"/>
      <c r="H9" s="61"/>
      <c r="I9" s="8"/>
    </row>
    <row r="10" spans="2:9" s="7" customFormat="1" ht="18.75" customHeight="1" thickBot="1" x14ac:dyDescent="0.25">
      <c r="B10" s="10" t="s">
        <v>14</v>
      </c>
      <c r="C10" s="26" t="s">
        <v>15</v>
      </c>
      <c r="D10" s="12"/>
      <c r="E10" s="12"/>
      <c r="F10" s="13"/>
      <c r="G10" s="12"/>
      <c r="H10" s="14"/>
      <c r="I10" s="15"/>
    </row>
    <row r="11" spans="2:9" s="7" customFormat="1" ht="20.25" customHeight="1" thickBot="1" x14ac:dyDescent="0.25">
      <c r="B11" s="10"/>
      <c r="C11" s="26" t="s">
        <v>16</v>
      </c>
      <c r="D11" s="12"/>
      <c r="E11" s="12"/>
      <c r="F11" s="13"/>
      <c r="G11" s="12"/>
      <c r="H11" s="14"/>
      <c r="I11" s="15"/>
    </row>
    <row r="12" spans="2:9" s="7" customFormat="1" ht="19.5" customHeight="1" thickBot="1" x14ac:dyDescent="0.25">
      <c r="B12" s="10" t="s">
        <v>17</v>
      </c>
      <c r="C12" s="25" t="s">
        <v>18</v>
      </c>
      <c r="D12" s="16">
        <v>1</v>
      </c>
      <c r="E12" s="16">
        <v>12</v>
      </c>
      <c r="F12" s="16">
        <v>70000</v>
      </c>
      <c r="G12" s="12">
        <f>F12*E12</f>
        <v>840000</v>
      </c>
      <c r="H12" s="17"/>
      <c r="I12" s="15"/>
    </row>
    <row r="13" spans="2:9" s="7" customFormat="1" ht="16.5" customHeight="1" thickBot="1" x14ac:dyDescent="0.25">
      <c r="B13" s="10" t="s">
        <v>19</v>
      </c>
      <c r="C13" s="25" t="s">
        <v>20</v>
      </c>
      <c r="D13" s="16">
        <v>1</v>
      </c>
      <c r="E13" s="16">
        <v>12</v>
      </c>
      <c r="F13" s="16">
        <v>53000</v>
      </c>
      <c r="G13" s="12">
        <f>F13*E13</f>
        <v>636000</v>
      </c>
      <c r="H13" s="17"/>
      <c r="I13" s="15"/>
    </row>
    <row r="14" spans="2:9" s="7" customFormat="1" ht="15.75" thickBot="1" x14ac:dyDescent="0.25">
      <c r="B14" s="10" t="s">
        <v>21</v>
      </c>
      <c r="C14" s="25" t="s">
        <v>22</v>
      </c>
      <c r="D14" s="18">
        <v>1</v>
      </c>
      <c r="E14" s="18">
        <v>12</v>
      </c>
      <c r="F14" s="18">
        <v>27000</v>
      </c>
      <c r="G14" s="18">
        <f>D14*E14*F14</f>
        <v>324000</v>
      </c>
      <c r="H14" s="17"/>
      <c r="I14" s="15"/>
    </row>
    <row r="15" spans="2:9" s="7" customFormat="1" ht="24.75" customHeight="1" thickBot="1" x14ac:dyDescent="0.25">
      <c r="B15" s="10" t="s">
        <v>23</v>
      </c>
      <c r="C15" s="25" t="s">
        <v>24</v>
      </c>
      <c r="D15" s="18">
        <v>3</v>
      </c>
      <c r="E15" s="18">
        <v>12</v>
      </c>
      <c r="F15" s="18">
        <v>20000</v>
      </c>
      <c r="G15" s="18">
        <f>D15*E15*F15</f>
        <v>720000</v>
      </c>
      <c r="H15" s="17"/>
      <c r="I15" s="15"/>
    </row>
    <row r="16" spans="2:9" ht="19.5" customHeight="1" thickBot="1" x14ac:dyDescent="0.25">
      <c r="B16" s="10" t="s">
        <v>25</v>
      </c>
      <c r="C16" s="65" t="s">
        <v>26</v>
      </c>
      <c r="D16" s="19">
        <v>1</v>
      </c>
      <c r="E16" s="19">
        <v>12</v>
      </c>
      <c r="F16" s="19">
        <v>15000</v>
      </c>
      <c r="G16" s="19">
        <f>E16*F16</f>
        <v>180000</v>
      </c>
      <c r="H16" s="10"/>
      <c r="I16" s="8"/>
    </row>
    <row r="17" spans="2:9" ht="21.75" customHeight="1" thickBot="1" x14ac:dyDescent="0.25">
      <c r="B17" s="10" t="s">
        <v>27</v>
      </c>
      <c r="C17" s="25" t="s">
        <v>28</v>
      </c>
      <c r="D17" s="18">
        <v>1</v>
      </c>
      <c r="E17" s="18">
        <v>12</v>
      </c>
      <c r="F17" s="18">
        <v>20000</v>
      </c>
      <c r="G17" s="18">
        <f>D17*E17*F17</f>
        <v>240000</v>
      </c>
      <c r="H17" s="10"/>
      <c r="I17" s="8"/>
    </row>
    <row r="18" spans="2:9" ht="20.25" customHeight="1" thickBot="1" x14ac:dyDescent="0.25">
      <c r="B18" s="10" t="s">
        <v>29</v>
      </c>
      <c r="C18" s="25" t="s">
        <v>30</v>
      </c>
      <c r="D18" s="18">
        <v>1</v>
      </c>
      <c r="E18" s="18">
        <v>12</v>
      </c>
      <c r="F18" s="18">
        <v>20000</v>
      </c>
      <c r="G18" s="18">
        <f>D18*E18*F18</f>
        <v>240000</v>
      </c>
      <c r="H18" s="10"/>
      <c r="I18" s="8"/>
    </row>
    <row r="19" spans="2:9" ht="21.75" customHeight="1" thickBot="1" x14ac:dyDescent="0.25">
      <c r="B19" s="10" t="s">
        <v>31</v>
      </c>
      <c r="C19" s="25" t="s">
        <v>32</v>
      </c>
      <c r="D19" s="18">
        <v>2</v>
      </c>
      <c r="E19" s="18">
        <v>12</v>
      </c>
      <c r="F19" s="18">
        <v>19000</v>
      </c>
      <c r="G19" s="18">
        <f>D19*E19*F19</f>
        <v>456000</v>
      </c>
      <c r="H19" s="10"/>
      <c r="I19" s="8"/>
    </row>
    <row r="20" spans="2:9" ht="20.25" customHeight="1" thickBot="1" x14ac:dyDescent="0.25">
      <c r="B20" s="10" t="s">
        <v>33</v>
      </c>
      <c r="C20" s="25" t="s">
        <v>34</v>
      </c>
      <c r="D20" s="18">
        <v>1</v>
      </c>
      <c r="E20" s="18">
        <v>12</v>
      </c>
      <c r="F20" s="16">
        <v>3200</v>
      </c>
      <c r="G20" s="18">
        <f>D20*E20*F20</f>
        <v>38400</v>
      </c>
      <c r="H20" s="20">
        <f>SUM(G12:G21)</f>
        <v>3674400</v>
      </c>
      <c r="I20" s="8"/>
    </row>
    <row r="21" spans="2:9" ht="12" customHeight="1" thickBot="1" x14ac:dyDescent="0.25">
      <c r="B21" s="10"/>
      <c r="C21" s="26"/>
      <c r="D21" s="21"/>
      <c r="E21" s="21"/>
      <c r="F21" s="21"/>
      <c r="G21" s="21"/>
      <c r="H21" s="9"/>
      <c r="I21" s="8"/>
    </row>
    <row r="22" spans="2:9" s="7" customFormat="1" ht="24.75" customHeight="1" thickBot="1" x14ac:dyDescent="0.25">
      <c r="B22" s="21" t="s">
        <v>35</v>
      </c>
      <c r="C22" s="26" t="s">
        <v>36</v>
      </c>
      <c r="D22" s="18"/>
      <c r="E22" s="18"/>
      <c r="F22" s="18"/>
      <c r="G22" s="18"/>
      <c r="H22" s="10"/>
      <c r="I22" s="15"/>
    </row>
    <row r="23" spans="2:9" ht="30" customHeight="1" thickBot="1" x14ac:dyDescent="0.25">
      <c r="B23" s="22">
        <v>1</v>
      </c>
      <c r="C23" s="26" t="s">
        <v>37</v>
      </c>
      <c r="D23" s="18"/>
      <c r="E23" s="18"/>
      <c r="F23" s="18"/>
      <c r="G23" s="18"/>
      <c r="H23" s="10"/>
      <c r="I23" s="8"/>
    </row>
    <row r="24" spans="2:9" ht="19.5" customHeight="1" thickBot="1" x14ac:dyDescent="0.25">
      <c r="B24" s="10" t="s">
        <v>17</v>
      </c>
      <c r="C24" s="25" t="s">
        <v>38</v>
      </c>
      <c r="D24" s="18">
        <v>7</v>
      </c>
      <c r="E24" s="18">
        <v>12</v>
      </c>
      <c r="F24" s="18">
        <v>30500</v>
      </c>
      <c r="G24" s="18">
        <f>D24*E24*F24</f>
        <v>2562000</v>
      </c>
      <c r="H24" s="10"/>
      <c r="I24" s="8"/>
    </row>
    <row r="25" spans="2:9" ht="24.75" customHeight="1" thickBot="1" x14ac:dyDescent="0.25">
      <c r="B25" s="10" t="s">
        <v>19</v>
      </c>
      <c r="C25" s="25" t="s">
        <v>39</v>
      </c>
      <c r="D25" s="18">
        <v>40</v>
      </c>
      <c r="E25" s="18">
        <v>12</v>
      </c>
      <c r="F25" s="18">
        <v>12000</v>
      </c>
      <c r="G25" s="18">
        <f>D25*E25*F25</f>
        <v>5760000</v>
      </c>
      <c r="H25" s="10">
        <f>G24+G25</f>
        <v>8322000</v>
      </c>
      <c r="I25" s="8"/>
    </row>
    <row r="26" spans="2:9" ht="11.25" customHeight="1" thickBot="1" x14ac:dyDescent="0.25">
      <c r="B26" s="10"/>
      <c r="C26" s="25"/>
      <c r="D26" s="18"/>
      <c r="E26" s="18"/>
      <c r="F26" s="18"/>
      <c r="G26" s="18"/>
      <c r="H26" s="10"/>
      <c r="I26" s="8"/>
    </row>
    <row r="27" spans="2:9" ht="22.5" customHeight="1" thickBot="1" x14ac:dyDescent="0.25">
      <c r="B27" s="10">
        <v>2</v>
      </c>
      <c r="C27" s="26" t="s">
        <v>40</v>
      </c>
      <c r="D27" s="18"/>
      <c r="E27" s="18"/>
      <c r="F27" s="18"/>
      <c r="G27" s="18"/>
      <c r="H27" s="10"/>
      <c r="I27" s="8"/>
    </row>
    <row r="28" spans="2:9" s="7" customFormat="1" ht="48.75" customHeight="1" thickBot="1" x14ac:dyDescent="0.25">
      <c r="B28" s="21" t="s">
        <v>17</v>
      </c>
      <c r="C28" s="25" t="s">
        <v>41</v>
      </c>
      <c r="D28" s="16">
        <v>36</v>
      </c>
      <c r="E28" s="16">
        <v>4</v>
      </c>
      <c r="F28" s="16">
        <v>100</v>
      </c>
      <c r="G28" s="16">
        <f>D28*E28*F28</f>
        <v>14400</v>
      </c>
      <c r="H28" s="20"/>
      <c r="I28" s="15"/>
    </row>
    <row r="29" spans="2:9" s="7" customFormat="1" ht="23.25" customHeight="1" thickBot="1" x14ac:dyDescent="0.25">
      <c r="B29" s="21" t="s">
        <v>19</v>
      </c>
      <c r="C29" s="25" t="s">
        <v>42</v>
      </c>
      <c r="D29" s="16">
        <v>2</v>
      </c>
      <c r="E29" s="16">
        <v>1</v>
      </c>
      <c r="F29" s="16">
        <v>5500</v>
      </c>
      <c r="G29" s="16">
        <f>D29*E29*F29</f>
        <v>11000</v>
      </c>
      <c r="H29" s="20">
        <f>G29+G28</f>
        <v>25400</v>
      </c>
      <c r="I29" s="15"/>
    </row>
    <row r="30" spans="2:9" s="7" customFormat="1" ht="7.5" customHeight="1" thickBot="1" x14ac:dyDescent="0.25">
      <c r="B30" s="21"/>
      <c r="C30" s="25"/>
      <c r="D30" s="16"/>
      <c r="E30" s="16"/>
      <c r="F30" s="16"/>
      <c r="G30" s="16"/>
      <c r="H30" s="20"/>
      <c r="I30" s="15"/>
    </row>
    <row r="31" spans="2:9" ht="28.5" customHeight="1" thickBot="1" x14ac:dyDescent="0.25">
      <c r="B31" s="10">
        <v>3</v>
      </c>
      <c r="C31" s="23" t="s">
        <v>43</v>
      </c>
      <c r="D31" s="24"/>
      <c r="E31" s="24"/>
      <c r="F31" s="24"/>
      <c r="G31" s="12"/>
      <c r="H31" s="20"/>
      <c r="I31" s="8"/>
    </row>
    <row r="32" spans="2:9" s="7" customFormat="1" ht="27" customHeight="1" thickBot="1" x14ac:dyDescent="0.25">
      <c r="B32" s="10" t="s">
        <v>17</v>
      </c>
      <c r="C32" s="25" t="s">
        <v>44</v>
      </c>
      <c r="D32" s="24">
        <v>100</v>
      </c>
      <c r="E32" s="24">
        <v>1</v>
      </c>
      <c r="F32" s="24">
        <v>3800</v>
      </c>
      <c r="G32" s="12">
        <f>D32*E32*F32</f>
        <v>380000</v>
      </c>
      <c r="H32" s="20"/>
      <c r="I32" s="15"/>
    </row>
    <row r="33" spans="2:9" s="7" customFormat="1" ht="18.75" customHeight="1" thickBot="1" x14ac:dyDescent="0.25">
      <c r="B33" s="10" t="s">
        <v>19</v>
      </c>
      <c r="C33" s="25" t="s">
        <v>45</v>
      </c>
      <c r="D33" s="24">
        <v>100</v>
      </c>
      <c r="E33" s="24">
        <v>1</v>
      </c>
      <c r="F33" s="24">
        <v>150</v>
      </c>
      <c r="G33" s="12">
        <f>D33*E33*F33</f>
        <v>15000</v>
      </c>
      <c r="H33" s="20"/>
      <c r="I33" s="15"/>
    </row>
    <row r="34" spans="2:9" s="7" customFormat="1" ht="24.75" customHeight="1" thickBot="1" x14ac:dyDescent="0.25">
      <c r="B34" s="10" t="s">
        <v>21</v>
      </c>
      <c r="C34" s="25" t="s">
        <v>46</v>
      </c>
      <c r="D34" s="24">
        <v>40000</v>
      </c>
      <c r="E34" s="24">
        <v>1</v>
      </c>
      <c r="F34" s="24">
        <v>21</v>
      </c>
      <c r="G34" s="12">
        <f>D34*E34*F34</f>
        <v>840000</v>
      </c>
      <c r="H34" s="20"/>
      <c r="I34" s="15"/>
    </row>
    <row r="35" spans="2:9" ht="36" customHeight="1" thickBot="1" x14ac:dyDescent="0.25">
      <c r="B35" s="10" t="s">
        <v>23</v>
      </c>
      <c r="C35" s="25" t="s">
        <v>47</v>
      </c>
      <c r="D35" s="24">
        <v>850</v>
      </c>
      <c r="E35" s="24">
        <v>2</v>
      </c>
      <c r="F35" s="24">
        <v>60</v>
      </c>
      <c r="G35" s="12">
        <f>D35*E35*F35</f>
        <v>102000</v>
      </c>
      <c r="H35" s="20"/>
      <c r="I35" s="8"/>
    </row>
    <row r="36" spans="2:9" ht="39.75" customHeight="1" thickBot="1" x14ac:dyDescent="0.25">
      <c r="B36" s="10" t="s">
        <v>25</v>
      </c>
      <c r="C36" s="25" t="s">
        <v>48</v>
      </c>
      <c r="D36" s="24">
        <v>6</v>
      </c>
      <c r="E36" s="24">
        <v>1</v>
      </c>
      <c r="F36" s="24">
        <v>6000</v>
      </c>
      <c r="G36" s="12">
        <f>F36*D36</f>
        <v>36000</v>
      </c>
      <c r="H36" s="20">
        <f>G36+G35+G34+G33+G32</f>
        <v>1373000</v>
      </c>
      <c r="I36" s="8"/>
    </row>
    <row r="37" spans="2:9" s="7" customFormat="1" ht="6.75" customHeight="1" thickBot="1" x14ac:dyDescent="0.25">
      <c r="B37" s="10"/>
      <c r="C37" s="26"/>
      <c r="D37" s="12"/>
      <c r="E37" s="12"/>
      <c r="F37" s="12"/>
      <c r="G37" s="12"/>
      <c r="H37" s="12"/>
      <c r="I37" s="15"/>
    </row>
    <row r="38" spans="2:9" ht="46.5" customHeight="1" thickBot="1" x14ac:dyDescent="0.25">
      <c r="B38" s="21">
        <v>4</v>
      </c>
      <c r="C38" s="26" t="s">
        <v>49</v>
      </c>
      <c r="D38" s="12"/>
      <c r="E38" s="12"/>
      <c r="F38" s="12"/>
      <c r="G38" s="12"/>
      <c r="H38" s="20"/>
      <c r="I38" s="8"/>
    </row>
    <row r="39" spans="2:9" ht="23.25" customHeight="1" thickBot="1" x14ac:dyDescent="0.25">
      <c r="B39" s="18" t="s">
        <v>17</v>
      </c>
      <c r="C39" s="25" t="s">
        <v>50</v>
      </c>
      <c r="D39" s="16">
        <v>47</v>
      </c>
      <c r="E39" s="16">
        <v>12</v>
      </c>
      <c r="F39" s="16">
        <v>700</v>
      </c>
      <c r="G39" s="16">
        <f>D39*E39*F39</f>
        <v>394800</v>
      </c>
      <c r="H39" s="20"/>
      <c r="I39" s="8"/>
    </row>
    <row r="40" spans="2:9" ht="28.5" customHeight="1" thickBot="1" x14ac:dyDescent="0.25">
      <c r="B40" s="18" t="s">
        <v>19</v>
      </c>
      <c r="C40" s="25" t="s">
        <v>51</v>
      </c>
      <c r="D40" s="16">
        <v>2</v>
      </c>
      <c r="E40" s="16">
        <v>12</v>
      </c>
      <c r="F40" s="16">
        <v>2000</v>
      </c>
      <c r="G40" s="16">
        <f>D40*E40*F40</f>
        <v>48000</v>
      </c>
      <c r="H40" s="20">
        <f>G39+G40</f>
        <v>442800</v>
      </c>
      <c r="I40" s="8"/>
    </row>
    <row r="41" spans="2:9" ht="6.75" customHeight="1" thickBot="1" x14ac:dyDescent="0.25">
      <c r="B41" s="21"/>
      <c r="C41" s="25"/>
      <c r="D41" s="16"/>
      <c r="E41" s="16"/>
      <c r="F41" s="16"/>
      <c r="G41" s="16"/>
      <c r="H41" s="20"/>
      <c r="I41" s="8"/>
    </row>
    <row r="42" spans="2:9" s="7" customFormat="1" ht="28.5" customHeight="1" thickBot="1" x14ac:dyDescent="0.25">
      <c r="B42" s="10" t="s">
        <v>52</v>
      </c>
      <c r="C42" s="26" t="s">
        <v>53</v>
      </c>
      <c r="D42" s="12"/>
      <c r="E42" s="12"/>
      <c r="F42" s="12"/>
      <c r="G42" s="12"/>
      <c r="H42" s="20"/>
      <c r="I42" s="15"/>
    </row>
    <row r="43" spans="2:9" ht="23.25" customHeight="1" thickBot="1" x14ac:dyDescent="0.25">
      <c r="B43" s="10">
        <v>1</v>
      </c>
      <c r="C43" s="26" t="s">
        <v>54</v>
      </c>
      <c r="D43" s="16">
        <v>1</v>
      </c>
      <c r="E43" s="16">
        <v>12</v>
      </c>
      <c r="F43" s="16">
        <v>30500</v>
      </c>
      <c r="G43" s="12">
        <f>F43*E43*D43</f>
        <v>366000</v>
      </c>
      <c r="H43" s="20">
        <f>G43</f>
        <v>366000</v>
      </c>
      <c r="I43" s="8"/>
    </row>
    <row r="44" spans="2:9" ht="21.75" customHeight="1" thickBot="1" x14ac:dyDescent="0.25">
      <c r="B44" s="10">
        <v>2</v>
      </c>
      <c r="C44" s="26" t="s">
        <v>55</v>
      </c>
      <c r="D44" s="16">
        <v>30</v>
      </c>
      <c r="E44" s="16">
        <v>1</v>
      </c>
      <c r="F44" s="16">
        <v>400</v>
      </c>
      <c r="G44" s="12">
        <f>D44*E44*F44</f>
        <v>12000</v>
      </c>
      <c r="H44" s="20">
        <f>G44</f>
        <v>12000</v>
      </c>
      <c r="I44" s="8"/>
    </row>
    <row r="45" spans="2:9" ht="35.25" customHeight="1" thickBot="1" x14ac:dyDescent="0.25">
      <c r="B45" s="10">
        <v>3</v>
      </c>
      <c r="C45" s="26" t="s">
        <v>85</v>
      </c>
      <c r="D45" s="27">
        <v>1</v>
      </c>
      <c r="E45" s="27">
        <v>12</v>
      </c>
      <c r="F45" s="27">
        <v>800</v>
      </c>
      <c r="G45" s="12">
        <f>D45*E45*F45</f>
        <v>9600</v>
      </c>
      <c r="H45" s="28">
        <f>G45</f>
        <v>9600</v>
      </c>
      <c r="I45" s="8"/>
    </row>
    <row r="46" spans="2:9" ht="6.75" customHeight="1" thickBot="1" x14ac:dyDescent="0.25">
      <c r="B46" s="10"/>
      <c r="C46" s="26"/>
      <c r="D46" s="27"/>
      <c r="E46" s="27"/>
      <c r="F46" s="27"/>
      <c r="G46" s="12"/>
      <c r="H46" s="28"/>
      <c r="I46" s="8"/>
    </row>
    <row r="47" spans="2:9" s="7" customFormat="1" ht="19.5" customHeight="1" thickBot="1" x14ac:dyDescent="0.25">
      <c r="B47" s="21" t="s">
        <v>56</v>
      </c>
      <c r="C47" s="66" t="s">
        <v>57</v>
      </c>
      <c r="D47" s="16"/>
      <c r="E47" s="16"/>
      <c r="F47" s="16"/>
      <c r="G47" s="16"/>
      <c r="H47" s="20"/>
      <c r="I47" s="15"/>
    </row>
    <row r="48" spans="2:9" s="7" customFormat="1" ht="15.75" customHeight="1" thickBot="1" x14ac:dyDescent="0.25">
      <c r="B48" s="10">
        <v>1</v>
      </c>
      <c r="C48" s="25" t="s">
        <v>58</v>
      </c>
      <c r="D48" s="18">
        <v>70</v>
      </c>
      <c r="E48" s="18">
        <v>4</v>
      </c>
      <c r="F48" s="18">
        <v>100</v>
      </c>
      <c r="G48" s="18">
        <f>D48*E48*F48</f>
        <v>28000</v>
      </c>
      <c r="H48" s="18"/>
      <c r="I48" s="15"/>
    </row>
    <row r="49" spans="2:9" s="7" customFormat="1" ht="22.5" customHeight="1" thickBot="1" x14ac:dyDescent="0.25">
      <c r="B49" s="10">
        <v>2</v>
      </c>
      <c r="C49" s="25" t="s">
        <v>59</v>
      </c>
      <c r="D49" s="18">
        <v>70</v>
      </c>
      <c r="E49" s="18">
        <v>1</v>
      </c>
      <c r="F49" s="18">
        <v>300</v>
      </c>
      <c r="G49" s="18">
        <f>D49*E49*F49</f>
        <v>21000</v>
      </c>
      <c r="H49" s="18">
        <f>G49+G48</f>
        <v>49000</v>
      </c>
      <c r="I49" s="15"/>
    </row>
    <row r="50" spans="2:9" s="7" customFormat="1" ht="6" customHeight="1" thickBot="1" x14ac:dyDescent="0.25">
      <c r="B50" s="10"/>
      <c r="C50" s="26"/>
      <c r="D50" s="24"/>
      <c r="E50" s="24"/>
      <c r="F50" s="24"/>
      <c r="G50" s="12"/>
      <c r="H50" s="28"/>
      <c r="I50" s="15"/>
    </row>
    <row r="51" spans="2:9" s="7" customFormat="1" ht="25.5" customHeight="1" thickBot="1" x14ac:dyDescent="0.25">
      <c r="B51" s="10" t="s">
        <v>60</v>
      </c>
      <c r="C51" s="67" t="s">
        <v>61</v>
      </c>
      <c r="D51" s="12"/>
      <c r="E51" s="12"/>
      <c r="F51" s="13"/>
      <c r="G51" s="12"/>
      <c r="H51" s="28"/>
      <c r="I51" s="15"/>
    </row>
    <row r="52" spans="2:9" ht="21.75" customHeight="1" thickBot="1" x14ac:dyDescent="0.25">
      <c r="B52" s="31" t="s">
        <v>17</v>
      </c>
      <c r="C52" s="25" t="s">
        <v>62</v>
      </c>
      <c r="D52" s="32">
        <v>1</v>
      </c>
      <c r="E52" s="32">
        <v>12</v>
      </c>
      <c r="F52" s="32">
        <v>8000</v>
      </c>
      <c r="G52" s="29">
        <f>D52*E52*F52</f>
        <v>96000</v>
      </c>
      <c r="H52" s="30"/>
      <c r="I52" s="8"/>
    </row>
    <row r="53" spans="2:9" ht="19.5" customHeight="1" thickBot="1" x14ac:dyDescent="0.25">
      <c r="B53" s="31" t="s">
        <v>19</v>
      </c>
      <c r="C53" s="25" t="s">
        <v>63</v>
      </c>
      <c r="D53" s="32">
        <v>1</v>
      </c>
      <c r="E53" s="32">
        <v>12</v>
      </c>
      <c r="F53" s="32">
        <v>5000</v>
      </c>
      <c r="G53" s="29">
        <f>D53*E53*F53</f>
        <v>60000</v>
      </c>
      <c r="H53" s="30"/>
      <c r="I53" s="8"/>
    </row>
    <row r="54" spans="2:9" ht="16.5" customHeight="1" thickBot="1" x14ac:dyDescent="0.25">
      <c r="B54" s="31" t="s">
        <v>21</v>
      </c>
      <c r="C54" s="25" t="s">
        <v>64</v>
      </c>
      <c r="D54" s="29">
        <v>1</v>
      </c>
      <c r="E54" s="29">
        <v>12</v>
      </c>
      <c r="F54" s="33">
        <v>1000</v>
      </c>
      <c r="G54" s="29">
        <f>F54*E54</f>
        <v>12000</v>
      </c>
      <c r="H54" s="30"/>
      <c r="I54" s="8"/>
    </row>
    <row r="55" spans="2:9" ht="19.5" customHeight="1" thickBot="1" x14ac:dyDescent="0.25">
      <c r="B55" s="31" t="s">
        <v>23</v>
      </c>
      <c r="C55" s="25" t="s">
        <v>65</v>
      </c>
      <c r="D55" s="12">
        <v>1</v>
      </c>
      <c r="E55" s="12">
        <v>12</v>
      </c>
      <c r="F55" s="32">
        <v>8000</v>
      </c>
      <c r="G55" s="29">
        <f>D55*E55*F55</f>
        <v>96000</v>
      </c>
      <c r="H55" s="34"/>
      <c r="I55" s="8"/>
    </row>
    <row r="56" spans="2:9" ht="46.5" customHeight="1" thickBot="1" x14ac:dyDescent="0.25">
      <c r="B56" s="31" t="s">
        <v>25</v>
      </c>
      <c r="C56" s="68" t="s">
        <v>83</v>
      </c>
      <c r="D56" s="12">
        <v>1</v>
      </c>
      <c r="E56" s="12">
        <v>1</v>
      </c>
      <c r="F56" s="29">
        <v>15000</v>
      </c>
      <c r="G56" s="29">
        <f>F56</f>
        <v>15000</v>
      </c>
      <c r="H56" s="34"/>
      <c r="I56" s="8"/>
    </row>
    <row r="57" spans="2:9" ht="20.25" customHeight="1" thickBot="1" x14ac:dyDescent="0.25">
      <c r="B57" s="31" t="s">
        <v>27</v>
      </c>
      <c r="C57" s="37" t="s">
        <v>66</v>
      </c>
      <c r="D57" s="12">
        <v>1</v>
      </c>
      <c r="E57" s="12">
        <v>1</v>
      </c>
      <c r="F57" s="29">
        <v>70000</v>
      </c>
      <c r="G57" s="29">
        <f>F57</f>
        <v>70000</v>
      </c>
      <c r="H57" s="28"/>
      <c r="I57" s="8"/>
    </row>
    <row r="58" spans="2:9" ht="17.25" customHeight="1" thickBot="1" x14ac:dyDescent="0.25">
      <c r="B58" s="31" t="s">
        <v>29</v>
      </c>
      <c r="C58" s="25" t="s">
        <v>67</v>
      </c>
      <c r="D58" s="12">
        <v>1</v>
      </c>
      <c r="E58" s="12">
        <v>1</v>
      </c>
      <c r="F58" s="29">
        <v>25000</v>
      </c>
      <c r="G58" s="29">
        <f>F58</f>
        <v>25000</v>
      </c>
      <c r="H58" s="34"/>
      <c r="I58" s="8"/>
    </row>
    <row r="59" spans="2:9" s="36" customFormat="1" ht="19.5" customHeight="1" thickBot="1" x14ac:dyDescent="0.25">
      <c r="B59" s="31" t="s">
        <v>31</v>
      </c>
      <c r="C59" s="25" t="s">
        <v>68</v>
      </c>
      <c r="D59" s="12"/>
      <c r="E59" s="12"/>
      <c r="F59" s="29">
        <v>25000</v>
      </c>
      <c r="G59" s="35">
        <f>F59</f>
        <v>25000</v>
      </c>
      <c r="H59" s="34"/>
      <c r="I59" s="8"/>
    </row>
    <row r="60" spans="2:9" s="36" customFormat="1" ht="35.25" customHeight="1" thickBot="1" x14ac:dyDescent="0.25">
      <c r="B60" s="31" t="s">
        <v>33</v>
      </c>
      <c r="C60" s="37" t="s">
        <v>69</v>
      </c>
      <c r="D60" s="12"/>
      <c r="E60" s="12"/>
      <c r="F60" s="29">
        <v>15000</v>
      </c>
      <c r="G60" s="35">
        <f>F60</f>
        <v>15000</v>
      </c>
      <c r="H60" s="28">
        <f>SUM(G52:G60)</f>
        <v>414000</v>
      </c>
      <c r="I60" s="8"/>
    </row>
    <row r="61" spans="2:9" s="36" customFormat="1" ht="1.5" customHeight="1" thickBot="1" x14ac:dyDescent="0.25">
      <c r="B61" s="31"/>
      <c r="C61" s="37"/>
      <c r="D61" s="12"/>
      <c r="E61" s="12"/>
      <c r="F61" s="29"/>
      <c r="G61" s="35"/>
      <c r="H61" s="28"/>
      <c r="I61" s="8"/>
    </row>
    <row r="62" spans="2:9" s="7" customFormat="1" ht="20.25" customHeight="1" thickBot="1" x14ac:dyDescent="0.25">
      <c r="B62" s="81"/>
      <c r="C62" s="82" t="s">
        <v>10</v>
      </c>
      <c r="D62" s="83"/>
      <c r="E62" s="84"/>
      <c r="F62" s="84"/>
      <c r="G62" s="84">
        <f>SUM(G12:G61)</f>
        <v>14688200</v>
      </c>
      <c r="H62" s="84">
        <f>SUM(H12:H60)</f>
        <v>14688200</v>
      </c>
      <c r="I62" s="15"/>
    </row>
    <row r="63" spans="2:9" ht="1.5" customHeight="1" thickBot="1" x14ac:dyDescent="0.25">
      <c r="B63" s="38"/>
      <c r="C63" s="39"/>
      <c r="D63" s="40"/>
      <c r="E63" s="40"/>
      <c r="F63" s="40"/>
      <c r="G63" s="41"/>
      <c r="H63" s="42"/>
      <c r="I63" s="6"/>
    </row>
    <row r="64" spans="2:9" ht="18" customHeight="1" thickBot="1" x14ac:dyDescent="0.25">
      <c r="B64" s="38"/>
      <c r="C64" s="39"/>
      <c r="D64" s="40"/>
      <c r="E64" s="43"/>
      <c r="F64" s="43"/>
      <c r="G64" s="42"/>
      <c r="H64" s="42"/>
      <c r="I64" s="6"/>
    </row>
    <row r="65" spans="2:8" ht="16.5" customHeight="1" thickBot="1" x14ac:dyDescent="0.25">
      <c r="B65" s="38"/>
      <c r="C65" s="11" t="s">
        <v>70</v>
      </c>
      <c r="D65" s="20">
        <f>G62/40700</f>
        <v>360.88943488943488</v>
      </c>
      <c r="E65" s="43"/>
      <c r="F65" s="43"/>
      <c r="G65" s="42"/>
      <c r="H65" s="44"/>
    </row>
    <row r="66" spans="2:8" ht="39" hidden="1" customHeight="1" x14ac:dyDescent="0.2"/>
    <row r="67" spans="2:8" ht="15" customHeight="1" x14ac:dyDescent="0.2"/>
    <row r="68" spans="2:8" ht="31.5" customHeight="1" x14ac:dyDescent="0.2">
      <c r="B68" s="85" t="s">
        <v>71</v>
      </c>
      <c r="C68" s="86" t="s">
        <v>72</v>
      </c>
      <c r="D68" s="85" t="s">
        <v>73</v>
      </c>
      <c r="E68" s="85" t="s">
        <v>84</v>
      </c>
      <c r="F68" s="85" t="s">
        <v>73</v>
      </c>
      <c r="G68" s="85" t="s">
        <v>74</v>
      </c>
      <c r="H68" s="85" t="s">
        <v>73</v>
      </c>
    </row>
    <row r="69" spans="2:8" ht="19.5" customHeight="1" x14ac:dyDescent="0.2">
      <c r="B69" s="45">
        <f>H62</f>
        <v>14688200</v>
      </c>
      <c r="C69" s="46">
        <f>H60</f>
        <v>414000</v>
      </c>
      <c r="D69" s="47">
        <f>H60/B69*100</f>
        <v>2.8185890714995709</v>
      </c>
      <c r="E69" s="45">
        <f>H20</f>
        <v>3674400</v>
      </c>
      <c r="F69" s="47">
        <f>E69/B69*100</f>
        <v>25.01599923748315</v>
      </c>
      <c r="G69" s="45">
        <f>B69-C69-E69</f>
        <v>10599800</v>
      </c>
      <c r="H69" s="47">
        <f>G69/H62*100</f>
        <v>72.165411691017283</v>
      </c>
    </row>
    <row r="71" spans="2:8" ht="15.75" thickBot="1" x14ac:dyDescent="0.25">
      <c r="B71" s="77"/>
      <c r="E71" s="48"/>
    </row>
    <row r="72" spans="2:8" ht="15.75" thickBot="1" x14ac:dyDescent="0.3">
      <c r="B72" s="38"/>
      <c r="C72" s="71" t="s">
        <v>79</v>
      </c>
      <c r="D72" s="31" t="s">
        <v>76</v>
      </c>
    </row>
    <row r="73" spans="2:8" ht="15.75" thickBot="1" x14ac:dyDescent="0.3">
      <c r="B73" s="78"/>
      <c r="C73" s="63"/>
      <c r="D73" s="70"/>
    </row>
    <row r="74" spans="2:8" ht="30.75" thickBot="1" x14ac:dyDescent="0.3">
      <c r="B74" s="78"/>
      <c r="C74" s="69" t="s">
        <v>75</v>
      </c>
      <c r="D74" s="80">
        <v>342746</v>
      </c>
    </row>
    <row r="75" spans="2:8" ht="45.75" thickBot="1" x14ac:dyDescent="0.3">
      <c r="B75" s="78"/>
      <c r="C75" s="76" t="s">
        <v>81</v>
      </c>
      <c r="D75" s="34">
        <f>'Budget for 2022-23'!D82</f>
        <v>8835475</v>
      </c>
    </row>
    <row r="76" spans="2:8" ht="15.75" thickBot="1" x14ac:dyDescent="0.3">
      <c r="B76" s="78"/>
      <c r="C76" s="76" t="s">
        <v>82</v>
      </c>
      <c r="D76" s="75">
        <f>SUM(D74:D75)</f>
        <v>9178221</v>
      </c>
    </row>
    <row r="77" spans="2:8" x14ac:dyDescent="0.25">
      <c r="B77" s="79"/>
      <c r="C77" s="74"/>
      <c r="D77" s="74"/>
    </row>
    <row r="78" spans="2:8" x14ac:dyDescent="0.25">
      <c r="B78" s="79"/>
      <c r="C78" s="74"/>
      <c r="D78" s="74"/>
    </row>
    <row r="79" spans="2:8" ht="15.75" thickBot="1" x14ac:dyDescent="0.3">
      <c r="B79" s="79"/>
      <c r="C79" s="74"/>
      <c r="D79" s="74"/>
    </row>
    <row r="80" spans="2:8" ht="15.75" thickBot="1" x14ac:dyDescent="0.3">
      <c r="B80" s="79"/>
      <c r="C80" s="62" t="s">
        <v>80</v>
      </c>
      <c r="D80" s="62">
        <f>H62</f>
        <v>14688200</v>
      </c>
    </row>
    <row r="81" spans="2:4" ht="15.75" thickBot="1" x14ac:dyDescent="0.3">
      <c r="B81" s="79"/>
      <c r="C81" s="73"/>
      <c r="D81" s="73"/>
    </row>
    <row r="82" spans="2:4" ht="15.75" thickBot="1" x14ac:dyDescent="0.3">
      <c r="B82" s="79"/>
      <c r="C82" s="72" t="s">
        <v>77</v>
      </c>
      <c r="D82" s="62">
        <f>D80-D84-D86</f>
        <v>8835475</v>
      </c>
    </row>
    <row r="83" spans="2:4" ht="15.75" thickBot="1" x14ac:dyDescent="0.3">
      <c r="B83" s="79"/>
      <c r="C83" s="73"/>
      <c r="D83" s="73"/>
    </row>
    <row r="84" spans="2:4" ht="15.75" thickBot="1" x14ac:dyDescent="0.3">
      <c r="B84" s="79"/>
      <c r="C84" s="72" t="s">
        <v>12</v>
      </c>
      <c r="D84" s="64">
        <v>4822725</v>
      </c>
    </row>
    <row r="85" spans="2:4" ht="15.75" thickBot="1" x14ac:dyDescent="0.3">
      <c r="B85" s="79"/>
      <c r="C85" s="73"/>
      <c r="D85" s="73"/>
    </row>
    <row r="86" spans="2:4" ht="15.75" thickBot="1" x14ac:dyDescent="0.3">
      <c r="B86" s="79"/>
      <c r="C86" s="64" t="s">
        <v>78</v>
      </c>
      <c r="D86" s="64">
        <v>1030000</v>
      </c>
    </row>
  </sheetData>
  <mergeCells count="6">
    <mergeCell ref="D9:H9"/>
    <mergeCell ref="B2:H2"/>
    <mergeCell ref="B3:H3"/>
    <mergeCell ref="B4:H4"/>
    <mergeCell ref="B5:H5"/>
    <mergeCell ref="C6:G6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workbookViewId="0">
      <selection activeCell="C6" sqref="C6:E21"/>
    </sheetView>
  </sheetViews>
  <sheetFormatPr defaultRowHeight="15" x14ac:dyDescent="0.25"/>
  <cols>
    <col min="3" max="3" width="11.5703125" customWidth="1"/>
    <col min="4" max="4" width="36.140625" customWidth="1"/>
    <col min="5" max="5" width="11" customWidth="1"/>
    <col min="6" max="6" width="13.140625" customWidth="1"/>
  </cols>
  <sheetData>
    <row r="8" ht="29.25" customHeight="1" x14ac:dyDescent="0.25"/>
    <row r="9" ht="48.75" customHeight="1" x14ac:dyDescent="0.25"/>
    <row r="10" ht="15.75" customHeight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 2022-23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CHITRA</dc:creator>
  <cp:lastModifiedBy>CHITRA</cp:lastModifiedBy>
  <cp:lastPrinted>2022-02-23T10:43:01Z</cp:lastPrinted>
  <dcterms:created xsi:type="dcterms:W3CDTF">2022-02-23T10:15:21Z</dcterms:created>
  <dcterms:modified xsi:type="dcterms:W3CDTF">2022-02-23T11:05:48Z</dcterms:modified>
</cp:coreProperties>
</file>