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2021-22" sheetId="1" r:id="rId1"/>
  </sheets>
  <calcPr calcId="124519"/>
</workbook>
</file>

<file path=xl/calcChain.xml><?xml version="1.0" encoding="utf-8"?>
<calcChain xmlns="http://schemas.openxmlformats.org/spreadsheetml/2006/main">
  <c r="F74" i="1"/>
  <c r="F78" s="1"/>
  <c r="I66"/>
  <c r="I65"/>
  <c r="I64"/>
  <c r="I63"/>
  <c r="I62"/>
  <c r="I61"/>
  <c r="I60"/>
  <c r="I59"/>
  <c r="I58"/>
  <c r="I55"/>
  <c r="J55" s="1"/>
  <c r="I54"/>
  <c r="J54" s="1"/>
  <c r="I51"/>
  <c r="I50"/>
  <c r="I47"/>
  <c r="J47" s="1"/>
  <c r="I46"/>
  <c r="J46" s="1"/>
  <c r="I45"/>
  <c r="J45" s="1"/>
  <c r="I41"/>
  <c r="I40"/>
  <c r="J41" s="1"/>
  <c r="I37"/>
  <c r="I36"/>
  <c r="I35"/>
  <c r="I34"/>
  <c r="I33"/>
  <c r="I30"/>
  <c r="I29"/>
  <c r="J30" s="1"/>
  <c r="I26"/>
  <c r="I25"/>
  <c r="J26" s="1"/>
  <c r="I21"/>
  <c r="I20"/>
  <c r="I19"/>
  <c r="I18"/>
  <c r="I17"/>
  <c r="I16"/>
  <c r="I15"/>
  <c r="I14"/>
  <c r="I13"/>
  <c r="J51" l="1"/>
  <c r="J66"/>
  <c r="J37"/>
  <c r="I68"/>
  <c r="I78" s="1"/>
  <c r="J22"/>
  <c r="J68" s="1"/>
  <c r="F70" l="1"/>
</calcChain>
</file>

<file path=xl/sharedStrings.xml><?xml version="1.0" encoding="utf-8"?>
<sst xmlns="http://schemas.openxmlformats.org/spreadsheetml/2006/main" count="111" uniqueCount="84">
  <si>
    <t xml:space="preserve"> Avehi Abacus Project of Avehi Public Charitable (Educational) Trust   </t>
  </si>
  <si>
    <t>Budget  2021 to  2022</t>
  </si>
  <si>
    <r>
      <rPr>
        <b/>
        <i/>
        <sz val="11"/>
        <color theme="1"/>
        <rFont val="Calibri"/>
        <family val="2"/>
      </rPr>
      <t xml:space="preserve">Sangati </t>
    </r>
    <r>
      <rPr>
        <b/>
        <sz val="11"/>
        <color theme="1"/>
        <rFont val="Calibri"/>
        <family val="2"/>
      </rPr>
      <t xml:space="preserve"> Outreach:  No of Schools: 886,     No. of  teachers :2364      No of Students: 60000  </t>
    </r>
  </si>
  <si>
    <r>
      <rPr>
        <b/>
        <i/>
        <sz val="11"/>
        <color theme="1"/>
        <rFont val="Calibri"/>
        <family val="2"/>
      </rPr>
      <t>Manthan</t>
    </r>
    <r>
      <rPr>
        <b/>
        <sz val="11"/>
        <color theme="1"/>
        <rFont val="Calibri"/>
        <family val="2"/>
      </rPr>
      <t xml:space="preserve"> Outreach:  No of Colleges: 14      No of teacher educators: 14     No. of trainee teachers : 600</t>
    </r>
  </si>
  <si>
    <t xml:space="preserve">  </t>
  </si>
  <si>
    <t>Expense Head</t>
  </si>
  <si>
    <t>No of Units</t>
  </si>
  <si>
    <t>Time</t>
  </si>
  <si>
    <t xml:space="preserve">  Cost per Unit </t>
  </si>
  <si>
    <t>Total</t>
  </si>
  <si>
    <t>Grant Total</t>
  </si>
  <si>
    <t>Rs</t>
  </si>
  <si>
    <t xml:space="preserve"> Budget 2021-22</t>
  </si>
  <si>
    <t>A</t>
  </si>
  <si>
    <t>Honararium/Remuneration</t>
  </si>
  <si>
    <t>Management and Support Staff</t>
  </si>
  <si>
    <t>i</t>
  </si>
  <si>
    <t xml:space="preserve">Director </t>
  </si>
  <si>
    <t>ii</t>
  </si>
  <si>
    <t xml:space="preserve">Chief Project Coordinator </t>
  </si>
  <si>
    <t>iii</t>
  </si>
  <si>
    <t xml:space="preserve">Production Coordinator </t>
  </si>
  <si>
    <t>iv</t>
  </si>
  <si>
    <t xml:space="preserve">Trainer, Writer &amp; Researcher </t>
  </si>
  <si>
    <t>v</t>
  </si>
  <si>
    <t>Accountant</t>
  </si>
  <si>
    <t>vi</t>
  </si>
  <si>
    <t>Accounts Assistant</t>
  </si>
  <si>
    <t>vii</t>
  </si>
  <si>
    <t>Office Administrator cum Computer Operator</t>
  </si>
  <si>
    <t>viii</t>
  </si>
  <si>
    <t xml:space="preserve">Office Assistant </t>
  </si>
  <si>
    <t>ix</t>
  </si>
  <si>
    <t>Helper</t>
  </si>
  <si>
    <t>B</t>
  </si>
  <si>
    <r>
      <t xml:space="preserve">Programme Cost  of </t>
    </r>
    <r>
      <rPr>
        <b/>
        <i/>
        <sz val="11"/>
        <rFont val="Calibri"/>
        <family val="2"/>
      </rPr>
      <t xml:space="preserve">Sangati </t>
    </r>
  </si>
  <si>
    <t>Project Team for Implementation and Monitoring</t>
  </si>
  <si>
    <t xml:space="preserve"> Field Coordinators ( 7) </t>
  </si>
  <si>
    <t xml:space="preserve"> Field Representatives ( 55)</t>
  </si>
  <si>
    <t>Workshops with Teachers</t>
  </si>
  <si>
    <t>1 day 4  Workshops with Teachers in Aashram in Thane (Tea, Snacks, lunch, material etc)</t>
  </si>
  <si>
    <t>Travel for Mumbai to Shahapur</t>
  </si>
  <si>
    <r>
      <t xml:space="preserve">Production of  2 </t>
    </r>
    <r>
      <rPr>
        <b/>
        <i/>
        <sz val="11"/>
        <rFont val="Calibri"/>
        <family val="2"/>
        <scheme val="minor"/>
      </rPr>
      <t>Sangati</t>
    </r>
    <r>
      <rPr>
        <b/>
        <sz val="11"/>
        <rFont val="Calibri"/>
        <family val="2"/>
        <scheme val="minor"/>
      </rPr>
      <t xml:space="preserve"> Kits and other material</t>
    </r>
  </si>
  <si>
    <t>Visual Aids and Manuals in Marathi, Hindi and English</t>
  </si>
  <si>
    <t>Packaging (Bags )</t>
  </si>
  <si>
    <t>Children's Material in 8  languages</t>
  </si>
  <si>
    <t>Travel for distribution to schools: BMC schools Mumbai</t>
  </si>
  <si>
    <t>Travel for distribution to schools: Ashram Schools, Thane</t>
  </si>
  <si>
    <r>
      <t xml:space="preserve">Travel for field Support  &amp; Monitoring of </t>
    </r>
    <r>
      <rPr>
        <b/>
        <i/>
        <sz val="11"/>
        <rFont val="Calibri"/>
        <family val="2"/>
      </rPr>
      <t xml:space="preserve">Sangati </t>
    </r>
    <r>
      <rPr>
        <b/>
        <sz val="11"/>
        <rFont val="Calibri"/>
        <family val="2"/>
      </rPr>
      <t>Programme</t>
    </r>
  </si>
  <si>
    <r>
      <t>Travel:</t>
    </r>
    <r>
      <rPr>
        <b/>
        <sz val="11"/>
        <rFont val="Calibri"/>
        <family val="2"/>
      </rPr>
      <t xml:space="preserve"> Municipal School in Mumbai </t>
    </r>
  </si>
  <si>
    <r>
      <t xml:space="preserve">Travel: </t>
    </r>
    <r>
      <rPr>
        <b/>
        <sz val="11"/>
        <rFont val="Calibri"/>
        <family val="2"/>
      </rPr>
      <t xml:space="preserve">Aashram  Schools in Thane </t>
    </r>
  </si>
  <si>
    <t>C</t>
  </si>
  <si>
    <r>
      <t xml:space="preserve">Programme  Cost of </t>
    </r>
    <r>
      <rPr>
        <b/>
        <i/>
        <sz val="11"/>
        <rFont val="Calibri"/>
        <family val="2"/>
      </rPr>
      <t xml:space="preserve">Manthan </t>
    </r>
    <r>
      <rPr>
        <b/>
        <sz val="11"/>
        <rFont val="Calibri"/>
        <family val="2"/>
      </rPr>
      <t xml:space="preserve">programme    </t>
    </r>
  </si>
  <si>
    <t>Field Coordinator</t>
  </si>
  <si>
    <t>1 days Workshop with Teacher Educators</t>
  </si>
  <si>
    <t xml:space="preserve">Monitoring visits : Travel for field Support  &amp; Monitoring of Manthan </t>
  </si>
  <si>
    <t>Material Printing and Distribution</t>
  </si>
  <si>
    <t xml:space="preserve">Printing of booklet of Learning Material for Students (trainee teachers) </t>
  </si>
  <si>
    <t>Transportation charges for distribution of teaching learning material DTEd Colleges</t>
  </si>
  <si>
    <t>E</t>
  </si>
  <si>
    <t>Capacity Building workshop for staff</t>
  </si>
  <si>
    <t xml:space="preserve">Capacity Building workshop </t>
  </si>
  <si>
    <t xml:space="preserve">2 days Annual Review  </t>
  </si>
  <si>
    <t>G</t>
  </si>
  <si>
    <t>Administration Expenses</t>
  </si>
  <si>
    <t xml:space="preserve">Rent &amp; Maintenance </t>
  </si>
  <si>
    <t xml:space="preserve">Communication </t>
  </si>
  <si>
    <t xml:space="preserve">Stationery </t>
  </si>
  <si>
    <r>
      <t xml:space="preserve">Tea </t>
    </r>
    <r>
      <rPr>
        <sz val="11"/>
        <rFont val="Calibri"/>
        <family val="2"/>
        <scheme val="minor"/>
      </rPr>
      <t>Expenses</t>
    </r>
  </si>
  <si>
    <t>Documentation and Printing Costs( Brochures, letter head Annual-program report and others formats etc)</t>
  </si>
  <si>
    <t xml:space="preserve"> Offices Audit Fees </t>
  </si>
  <si>
    <t>Website Maintaince Costs</t>
  </si>
  <si>
    <t>Laptop and IT Systems Maintenance</t>
  </si>
  <si>
    <t>Furniture and Other Office Maintenance Expenses</t>
  </si>
  <si>
    <t>Grand Total</t>
  </si>
  <si>
    <t xml:space="preserve">Per child cost </t>
  </si>
  <si>
    <t>Sources of Revenue (Income)</t>
  </si>
  <si>
    <t>Donors</t>
  </si>
  <si>
    <t>Contribution</t>
  </si>
  <si>
    <t>ASHA FOR EDUCATION</t>
  </si>
  <si>
    <t>Expected</t>
  </si>
  <si>
    <t>AMMADA TRUST</t>
  </si>
  <si>
    <t>ISABEL MARTIN FOUNDATION</t>
  </si>
  <si>
    <t>SANGHVI TRUST</t>
  </si>
</sst>
</file>

<file path=xl/styles.xml><?xml version="1.0" encoding="utf-8"?>
<styleSheet xmlns="http://schemas.openxmlformats.org/spreadsheetml/2006/main">
  <numFmts count="3">
    <numFmt numFmtId="164" formatCode="_(* #,##0_);_(* \(#,##0\);_(* &quot;-&quot;??_);_(@_)"/>
    <numFmt numFmtId="165" formatCode="0;[Red]0"/>
    <numFmt numFmtId="166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6" fillId="0" borderId="4" xfId="0" applyFont="1" applyFill="1" applyBorder="1"/>
    <xf numFmtId="0" fontId="6" fillId="0" borderId="6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/>
    <xf numFmtId="0" fontId="10" fillId="0" borderId="0" xfId="0" applyFont="1" applyAlignment="1">
      <alignment horizontal="center" vertical="center"/>
    </xf>
    <xf numFmtId="0" fontId="9" fillId="0" borderId="10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 wrapText="1"/>
    </xf>
    <xf numFmtId="0" fontId="9" fillId="0" borderId="10" xfId="2" applyFont="1" applyFill="1" applyBorder="1" applyAlignment="1">
      <alignment horizontal="center" vertical="center"/>
    </xf>
    <xf numFmtId="164" fontId="9" fillId="0" borderId="10" xfId="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/>
    </xf>
    <xf numFmtId="165" fontId="5" fillId="0" borderId="10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12" fillId="0" borderId="0" xfId="0" applyFont="1"/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vertical="center" wrapText="1"/>
    </xf>
    <xf numFmtId="165" fontId="4" fillId="0" borderId="10" xfId="4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5" fontId="4" fillId="0" borderId="10" xfId="5" applyNumberFormat="1" applyFont="1" applyFill="1" applyBorder="1" applyAlignment="1">
      <alignment horizontal="center" vertical="center" wrapText="1"/>
    </xf>
    <xf numFmtId="165" fontId="5" fillId="0" borderId="10" xfId="5" applyNumberFormat="1" applyFont="1" applyFill="1" applyBorder="1" applyAlignment="1">
      <alignment horizontal="center" vertical="center" wrapText="1"/>
    </xf>
    <xf numFmtId="165" fontId="1" fillId="0" borderId="10" xfId="5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9" fillId="0" borderId="10" xfId="5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5" fontId="1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65" fontId="4" fillId="0" borderId="10" xfId="6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5" fontId="5" fillId="0" borderId="10" xfId="5" applyNumberFormat="1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65" fontId="5" fillId="0" borderId="10" xfId="0" applyNumberFormat="1" applyFont="1" applyBorder="1" applyAlignment="1">
      <alignment horizontal="center"/>
    </xf>
    <xf numFmtId="0" fontId="15" fillId="0" borderId="0" xfId="0" applyFont="1"/>
    <xf numFmtId="165" fontId="4" fillId="0" borderId="10" xfId="0" applyNumberFormat="1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/>
    </xf>
    <xf numFmtId="0" fontId="15" fillId="0" borderId="10" xfId="0" applyFont="1" applyBorder="1"/>
    <xf numFmtId="164" fontId="5" fillId="0" borderId="10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10" xfId="7" applyFont="1" applyFill="1" applyBorder="1" applyAlignment="1" applyProtection="1">
      <alignment vertical="top" wrapText="1"/>
    </xf>
    <xf numFmtId="0" fontId="17" fillId="0" borderId="10" xfId="7" applyFont="1" applyFill="1" applyBorder="1" applyAlignment="1" applyProtection="1">
      <alignment horizontal="center" vertical="top" wrapText="1"/>
    </xf>
    <xf numFmtId="166" fontId="4" fillId="0" borderId="0" xfId="0" applyNumberFormat="1" applyFont="1" applyAlignment="1">
      <alignment horizontal="center" vertical="center"/>
    </xf>
    <xf numFmtId="0" fontId="19" fillId="0" borderId="10" xfId="7" applyFont="1" applyFill="1" applyBorder="1" applyAlignment="1" applyProtection="1">
      <alignment horizontal="center" vertical="top" wrapText="1"/>
    </xf>
    <xf numFmtId="166" fontId="5" fillId="0" borderId="0" xfId="0" applyNumberFormat="1" applyFont="1" applyAlignment="1">
      <alignment horizontal="center" vertical="center"/>
    </xf>
    <xf numFmtId="165" fontId="15" fillId="0" borderId="10" xfId="0" applyNumberFormat="1" applyFont="1" applyBorder="1" applyAlignment="1">
      <alignment horizontal="center"/>
    </xf>
    <xf numFmtId="165" fontId="15" fillId="0" borderId="7" xfId="0" applyNumberFormat="1" applyFont="1" applyBorder="1" applyAlignment="1">
      <alignment horizontal="center"/>
    </xf>
    <xf numFmtId="165" fontId="5" fillId="0" borderId="12" xfId="5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/>
    </xf>
    <xf numFmtId="0" fontId="15" fillId="0" borderId="11" xfId="0" applyFont="1" applyBorder="1"/>
    <xf numFmtId="166" fontId="18" fillId="0" borderId="10" xfId="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" applyFont="1" applyFill="1" applyBorder="1" applyAlignment="1" applyProtection="1">
      <alignment horizontal="center" vertical="center" wrapText="1"/>
    </xf>
    <xf numFmtId="0" fontId="17" fillId="0" borderId="10" xfId="7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</cellXfs>
  <cellStyles count="8">
    <cellStyle name="Accent5" xfId="2" builtinId="45"/>
    <cellStyle name="Comma" xfId="1" builtinId="3"/>
    <cellStyle name="Normal" xfId="0" builtinId="0"/>
    <cellStyle name="Normal 11" xfId="4"/>
    <cellStyle name="Normal 13" xfId="6"/>
    <cellStyle name="Normal 2" xfId="7"/>
    <cellStyle name="Normal 4" xfId="5"/>
    <cellStyle name="Normal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topLeftCell="C1" workbookViewId="0">
      <selection activeCell="P19" sqref="P19"/>
    </sheetView>
  </sheetViews>
  <sheetFormatPr defaultRowHeight="15"/>
  <cols>
    <col min="1" max="2" width="4" style="5" hidden="1" customWidth="1"/>
    <col min="3" max="3" width="3.5703125" style="5" customWidth="1"/>
    <col min="4" max="4" width="11.42578125" style="1" customWidth="1"/>
    <col min="5" max="5" width="46.5703125" style="2" customWidth="1"/>
    <col min="6" max="7" width="11.140625" style="3" customWidth="1"/>
    <col min="8" max="8" width="14.5703125" style="3" customWidth="1"/>
    <col min="9" max="9" width="14.7109375" style="3" customWidth="1"/>
    <col min="10" max="10" width="12.28515625" style="4" customWidth="1"/>
    <col min="11" max="11" width="0.140625" style="5" hidden="1" customWidth="1"/>
    <col min="12" max="12" width="1.140625" style="5" customWidth="1"/>
    <col min="13" max="13" width="7.85546875" style="5" customWidth="1"/>
    <col min="14" max="14" width="11" style="5" customWidth="1"/>
    <col min="15" max="16384" width="9.140625" style="5"/>
  </cols>
  <sheetData>
    <row r="1" spans="4:14" ht="15.75" thickBot="1"/>
    <row r="2" spans="4:14" ht="18.75">
      <c r="D2" s="87" t="s">
        <v>0</v>
      </c>
      <c r="E2" s="88"/>
      <c r="F2" s="88"/>
      <c r="G2" s="88"/>
      <c r="H2" s="88"/>
      <c r="I2" s="88"/>
      <c r="J2" s="89"/>
    </row>
    <row r="3" spans="4:14" ht="19.5" thickBot="1">
      <c r="D3" s="6"/>
      <c r="E3" s="90" t="s">
        <v>1</v>
      </c>
      <c r="F3" s="90"/>
      <c r="G3" s="90"/>
      <c r="H3" s="90"/>
      <c r="I3" s="90"/>
      <c r="J3" s="7"/>
    </row>
    <row r="4" spans="4:14" ht="15.75" thickBot="1">
      <c r="D4" s="8"/>
      <c r="E4" s="9"/>
      <c r="F4" s="10"/>
      <c r="G4" s="10"/>
      <c r="H4" s="10"/>
      <c r="I4" s="10"/>
      <c r="J4" s="11"/>
    </row>
    <row r="5" spans="4:14" s="12" customFormat="1" ht="15.75" thickBot="1">
      <c r="D5" s="91" t="s">
        <v>2</v>
      </c>
      <c r="E5" s="92"/>
      <c r="F5" s="92"/>
      <c r="G5" s="92"/>
      <c r="H5" s="92"/>
      <c r="I5" s="92"/>
      <c r="J5" s="93"/>
    </row>
    <row r="6" spans="4:14" s="12" customFormat="1" ht="15.75" thickBot="1">
      <c r="D6" s="91" t="s">
        <v>3</v>
      </c>
      <c r="E6" s="92"/>
      <c r="F6" s="92"/>
      <c r="G6" s="92"/>
      <c r="H6" s="92"/>
      <c r="I6" s="92"/>
      <c r="J6" s="93"/>
    </row>
    <row r="7" spans="4:14" ht="15.75" thickBot="1">
      <c r="D7" s="13"/>
      <c r="E7" s="94"/>
      <c r="F7" s="94"/>
      <c r="G7" s="94"/>
      <c r="H7" s="94"/>
      <c r="I7" s="94"/>
    </row>
    <row r="8" spans="4:14" ht="15.75" thickBot="1">
      <c r="D8" s="14" t="s">
        <v>4</v>
      </c>
      <c r="E8" s="15" t="s">
        <v>5</v>
      </c>
      <c r="F8" s="16" t="s">
        <v>6</v>
      </c>
      <c r="G8" s="16" t="s">
        <v>7</v>
      </c>
      <c r="H8" s="17" t="s">
        <v>8</v>
      </c>
      <c r="I8" s="14" t="s">
        <v>9</v>
      </c>
      <c r="J8" s="17" t="s">
        <v>10</v>
      </c>
    </row>
    <row r="9" spans="4:14" ht="15.75" thickBot="1">
      <c r="D9" s="16"/>
      <c r="E9" s="15"/>
      <c r="F9" s="16"/>
      <c r="G9" s="16"/>
      <c r="H9" s="17" t="s">
        <v>11</v>
      </c>
      <c r="I9" s="16" t="s">
        <v>11</v>
      </c>
      <c r="J9" s="16" t="s">
        <v>11</v>
      </c>
    </row>
    <row r="10" spans="4:14" ht="15.75" thickBot="1">
      <c r="D10" s="16"/>
      <c r="E10" s="15"/>
      <c r="F10" s="95" t="s">
        <v>12</v>
      </c>
      <c r="G10" s="95"/>
      <c r="H10" s="95"/>
      <c r="I10" s="95"/>
      <c r="J10" s="95"/>
    </row>
    <row r="11" spans="4:14" s="12" customFormat="1" ht="15.75" thickBot="1">
      <c r="D11" s="18" t="s">
        <v>13</v>
      </c>
      <c r="E11" s="19" t="s">
        <v>14</v>
      </c>
      <c r="F11" s="20"/>
      <c r="G11" s="20"/>
      <c r="H11" s="21"/>
      <c r="I11" s="20"/>
      <c r="J11" s="22"/>
    </row>
    <row r="12" spans="4:14" s="12" customFormat="1" ht="15.75" thickBot="1">
      <c r="D12" s="18"/>
      <c r="E12" s="19" t="s">
        <v>15</v>
      </c>
      <c r="F12" s="20"/>
      <c r="G12" s="20"/>
      <c r="H12" s="21"/>
      <c r="I12" s="20"/>
      <c r="J12" s="22"/>
    </row>
    <row r="13" spans="4:14" s="12" customFormat="1" ht="15.75" thickBot="1">
      <c r="D13" s="18" t="s">
        <v>16</v>
      </c>
      <c r="E13" s="23" t="s">
        <v>17</v>
      </c>
      <c r="F13" s="24">
        <v>1</v>
      </c>
      <c r="G13" s="24">
        <v>12</v>
      </c>
      <c r="H13" s="24">
        <v>59400</v>
      </c>
      <c r="I13" s="20">
        <f>H13*G13</f>
        <v>712800</v>
      </c>
      <c r="J13" s="25"/>
    </row>
    <row r="14" spans="4:14" s="12" customFormat="1" ht="15.75" thickBot="1">
      <c r="D14" s="18" t="s">
        <v>18</v>
      </c>
      <c r="E14" s="23" t="s">
        <v>19</v>
      </c>
      <c r="F14" s="24">
        <v>1</v>
      </c>
      <c r="G14" s="24">
        <v>12</v>
      </c>
      <c r="H14" s="24">
        <v>50800</v>
      </c>
      <c r="I14" s="20">
        <f>H14*G14</f>
        <v>609600</v>
      </c>
      <c r="J14" s="25"/>
    </row>
    <row r="15" spans="4:14" s="12" customFormat="1" ht="15.75" thickBot="1">
      <c r="D15" s="18" t="s">
        <v>20</v>
      </c>
      <c r="E15" s="23" t="s">
        <v>21</v>
      </c>
      <c r="F15" s="26">
        <v>1</v>
      </c>
      <c r="G15" s="26">
        <v>12</v>
      </c>
      <c r="H15" s="26">
        <v>24620</v>
      </c>
      <c r="I15" s="26">
        <f>F15*G15*H15</f>
        <v>295440</v>
      </c>
      <c r="J15" s="25"/>
      <c r="N15" s="27"/>
    </row>
    <row r="16" spans="4:14" s="12" customFormat="1" ht="15.75" thickBot="1">
      <c r="D16" s="18" t="s">
        <v>22</v>
      </c>
      <c r="E16" s="23" t="s">
        <v>23</v>
      </c>
      <c r="F16" s="26">
        <v>3</v>
      </c>
      <c r="G16" s="26">
        <v>12</v>
      </c>
      <c r="H16" s="26">
        <v>20000</v>
      </c>
      <c r="I16" s="26">
        <f>F16*G16*H16</f>
        <v>720000</v>
      </c>
      <c r="J16" s="25"/>
    </row>
    <row r="17" spans="4:10" ht="15.75" thickBot="1">
      <c r="D17" s="18" t="s">
        <v>24</v>
      </c>
      <c r="E17" s="28" t="s">
        <v>25</v>
      </c>
      <c r="F17" s="29">
        <v>1</v>
      </c>
      <c r="G17" s="29">
        <v>12</v>
      </c>
      <c r="H17" s="29">
        <v>35280</v>
      </c>
      <c r="I17" s="29">
        <f>G17*H17</f>
        <v>423360</v>
      </c>
      <c r="J17" s="18"/>
    </row>
    <row r="18" spans="4:10" ht="15.75" thickBot="1">
      <c r="D18" s="18" t="s">
        <v>26</v>
      </c>
      <c r="E18" s="23" t="s">
        <v>27</v>
      </c>
      <c r="F18" s="26">
        <v>1</v>
      </c>
      <c r="G18" s="26">
        <v>12</v>
      </c>
      <c r="H18" s="26">
        <v>8750</v>
      </c>
      <c r="I18" s="26">
        <f>F18*G18*H18</f>
        <v>105000</v>
      </c>
      <c r="J18" s="30"/>
    </row>
    <row r="19" spans="4:10" ht="15.75" thickBot="1">
      <c r="D19" s="18" t="s">
        <v>28</v>
      </c>
      <c r="E19" s="23" t="s">
        <v>29</v>
      </c>
      <c r="F19" s="26">
        <v>1</v>
      </c>
      <c r="G19" s="26">
        <v>12</v>
      </c>
      <c r="H19" s="26">
        <v>12420</v>
      </c>
      <c r="I19" s="26">
        <f>F19*G19*H19</f>
        <v>149040</v>
      </c>
      <c r="J19" s="18"/>
    </row>
    <row r="20" spans="4:10" ht="15.75" thickBot="1">
      <c r="D20" s="18" t="s">
        <v>30</v>
      </c>
      <c r="E20" s="23" t="s">
        <v>31</v>
      </c>
      <c r="F20" s="26">
        <v>2</v>
      </c>
      <c r="G20" s="26">
        <v>12</v>
      </c>
      <c r="H20" s="26">
        <v>17850</v>
      </c>
      <c r="I20" s="26">
        <f>F20*G20*H20</f>
        <v>428400</v>
      </c>
      <c r="J20" s="18"/>
    </row>
    <row r="21" spans="4:10" ht="15.75" thickBot="1">
      <c r="D21" s="18" t="s">
        <v>32</v>
      </c>
      <c r="E21" s="23" t="s">
        <v>33</v>
      </c>
      <c r="F21" s="26">
        <v>1</v>
      </c>
      <c r="G21" s="26">
        <v>12</v>
      </c>
      <c r="H21" s="24">
        <v>3200</v>
      </c>
      <c r="I21" s="26">
        <f>F21*G21*H21</f>
        <v>38400</v>
      </c>
      <c r="J21" s="31"/>
    </row>
    <row r="22" spans="4:10" ht="15.75" thickBot="1">
      <c r="D22" s="18"/>
      <c r="E22" s="19"/>
      <c r="F22" s="32"/>
      <c r="G22" s="32"/>
      <c r="H22" s="32"/>
      <c r="I22" s="32"/>
      <c r="J22" s="31">
        <f>SUM(I13:I22)</f>
        <v>3482040</v>
      </c>
    </row>
    <row r="23" spans="4:10" s="12" customFormat="1" ht="15.75" thickBot="1">
      <c r="D23" s="32" t="s">
        <v>34</v>
      </c>
      <c r="E23" s="19" t="s">
        <v>35</v>
      </c>
      <c r="F23" s="26"/>
      <c r="G23" s="26"/>
      <c r="H23" s="26"/>
      <c r="I23" s="26"/>
      <c r="J23" s="18"/>
    </row>
    <row r="24" spans="4:10" ht="15.75" thickBot="1">
      <c r="D24" s="33">
        <v>1</v>
      </c>
      <c r="E24" s="19" t="s">
        <v>36</v>
      </c>
      <c r="F24" s="26"/>
      <c r="G24" s="26"/>
      <c r="H24" s="26"/>
      <c r="I24" s="26"/>
      <c r="J24" s="18"/>
    </row>
    <row r="25" spans="4:10" ht="15.75" thickBot="1">
      <c r="D25" s="18" t="s">
        <v>16</v>
      </c>
      <c r="E25" s="23" t="s">
        <v>37</v>
      </c>
      <c r="F25" s="26">
        <v>7</v>
      </c>
      <c r="G25" s="26">
        <v>12</v>
      </c>
      <c r="H25" s="26">
        <v>28900</v>
      </c>
      <c r="I25" s="26">
        <f>F25*G25*H25</f>
        <v>2427600</v>
      </c>
      <c r="J25" s="18"/>
    </row>
    <row r="26" spans="4:10" ht="15.75" thickBot="1">
      <c r="D26" s="18" t="s">
        <v>18</v>
      </c>
      <c r="E26" s="23" t="s">
        <v>38</v>
      </c>
      <c r="F26" s="26">
        <v>55</v>
      </c>
      <c r="G26" s="26">
        <v>12</v>
      </c>
      <c r="H26" s="26">
        <v>8000</v>
      </c>
      <c r="I26" s="26">
        <f>F26*G26*H26</f>
        <v>5280000</v>
      </c>
      <c r="J26" s="18">
        <f>I25+I26</f>
        <v>7707600</v>
      </c>
    </row>
    <row r="27" spans="4:10" ht="15.75" thickBot="1">
      <c r="D27" s="18"/>
      <c r="E27" s="23"/>
      <c r="F27" s="26"/>
      <c r="G27" s="26"/>
      <c r="H27" s="26"/>
      <c r="I27" s="26"/>
      <c r="J27" s="18"/>
    </row>
    <row r="28" spans="4:10" ht="22.5" customHeight="1" thickBot="1">
      <c r="D28" s="18">
        <v>2</v>
      </c>
      <c r="E28" s="19" t="s">
        <v>39</v>
      </c>
      <c r="F28" s="26"/>
      <c r="G28" s="26"/>
      <c r="H28" s="26"/>
      <c r="I28" s="26"/>
      <c r="J28" s="18"/>
    </row>
    <row r="29" spans="4:10" s="12" customFormat="1" ht="30.75" thickBot="1">
      <c r="D29" s="32" t="s">
        <v>16</v>
      </c>
      <c r="E29" s="23" t="s">
        <v>40</v>
      </c>
      <c r="F29" s="24">
        <v>36</v>
      </c>
      <c r="G29" s="24">
        <v>4</v>
      </c>
      <c r="H29" s="24">
        <v>150</v>
      </c>
      <c r="I29" s="24">
        <f>F29*G29*H29</f>
        <v>21600</v>
      </c>
      <c r="J29" s="31"/>
    </row>
    <row r="30" spans="4:10" s="12" customFormat="1" ht="15.75" thickBot="1">
      <c r="D30" s="32" t="s">
        <v>18</v>
      </c>
      <c r="E30" s="23" t="s">
        <v>41</v>
      </c>
      <c r="F30" s="24">
        <v>2</v>
      </c>
      <c r="G30" s="24">
        <v>1</v>
      </c>
      <c r="H30" s="24">
        <v>5500</v>
      </c>
      <c r="I30" s="24">
        <f>F30*G30*H30</f>
        <v>11000</v>
      </c>
      <c r="J30" s="31">
        <f>I30+I29</f>
        <v>32600</v>
      </c>
    </row>
    <row r="31" spans="4:10" s="12" customFormat="1" ht="15.75" thickBot="1">
      <c r="D31" s="32"/>
      <c r="E31" s="23"/>
      <c r="F31" s="24"/>
      <c r="G31" s="24"/>
      <c r="H31" s="24"/>
      <c r="I31" s="24"/>
      <c r="J31" s="31"/>
    </row>
    <row r="32" spans="4:10" ht="15.75" thickBot="1">
      <c r="D32" s="18">
        <v>3</v>
      </c>
      <c r="E32" s="34" t="s">
        <v>42</v>
      </c>
      <c r="F32" s="35"/>
      <c r="G32" s="35"/>
      <c r="H32" s="35"/>
      <c r="I32" s="20"/>
      <c r="J32" s="31"/>
    </row>
    <row r="33" spans="4:10" s="12" customFormat="1" ht="30.75" thickBot="1">
      <c r="D33" s="18" t="s">
        <v>16</v>
      </c>
      <c r="E33" s="23" t="s">
        <v>43</v>
      </c>
      <c r="F33" s="35">
        <v>200</v>
      </c>
      <c r="G33" s="35">
        <v>2</v>
      </c>
      <c r="H33" s="35">
        <v>3000</v>
      </c>
      <c r="I33" s="20">
        <f>F33*G33*H33</f>
        <v>1200000</v>
      </c>
      <c r="J33" s="31"/>
    </row>
    <row r="34" spans="4:10" s="12" customFormat="1" ht="15.75" thickBot="1">
      <c r="D34" s="18" t="s">
        <v>18</v>
      </c>
      <c r="E34" s="23" t="s">
        <v>44</v>
      </c>
      <c r="F34" s="35">
        <v>200</v>
      </c>
      <c r="G34" s="35">
        <v>2</v>
      </c>
      <c r="H34" s="35">
        <v>110</v>
      </c>
      <c r="I34" s="20">
        <f>F34*G34*H34</f>
        <v>44000</v>
      </c>
      <c r="J34" s="31"/>
    </row>
    <row r="35" spans="4:10" s="12" customFormat="1" ht="17.25" customHeight="1" thickBot="1">
      <c r="D35" s="18" t="s">
        <v>20</v>
      </c>
      <c r="E35" s="23" t="s">
        <v>45</v>
      </c>
      <c r="F35" s="35">
        <v>60000</v>
      </c>
      <c r="G35" s="35">
        <v>2</v>
      </c>
      <c r="H35" s="35">
        <v>22</v>
      </c>
      <c r="I35" s="20">
        <f>F35*G35*H35</f>
        <v>2640000</v>
      </c>
      <c r="J35" s="31"/>
    </row>
    <row r="36" spans="4:10" ht="30.75" thickBot="1">
      <c r="D36" s="18" t="s">
        <v>22</v>
      </c>
      <c r="E36" s="19" t="s">
        <v>46</v>
      </c>
      <c r="F36" s="35">
        <v>850</v>
      </c>
      <c r="G36" s="35">
        <v>2</v>
      </c>
      <c r="H36" s="35">
        <v>70</v>
      </c>
      <c r="I36" s="20">
        <f>F36*G36*H36</f>
        <v>119000</v>
      </c>
      <c r="J36" s="31"/>
    </row>
    <row r="37" spans="4:10" ht="30.75" thickBot="1">
      <c r="D37" s="18" t="s">
        <v>24</v>
      </c>
      <c r="E37" s="19" t="s">
        <v>47</v>
      </c>
      <c r="F37" s="35">
        <v>6</v>
      </c>
      <c r="G37" s="35"/>
      <c r="H37" s="35">
        <v>5500</v>
      </c>
      <c r="I37" s="20">
        <f>H37*F37</f>
        <v>33000</v>
      </c>
      <c r="J37" s="31">
        <f>I37+I36+I35+I34+I33</f>
        <v>4036000</v>
      </c>
    </row>
    <row r="38" spans="4:10" s="12" customFormat="1" ht="15.75" thickBot="1">
      <c r="D38" s="18"/>
      <c r="E38" s="19"/>
      <c r="F38" s="20"/>
      <c r="G38" s="20"/>
      <c r="H38" s="20"/>
      <c r="I38" s="20"/>
      <c r="J38" s="20"/>
    </row>
    <row r="39" spans="4:10" ht="30.75" thickBot="1">
      <c r="D39" s="32">
        <v>4</v>
      </c>
      <c r="E39" s="19" t="s">
        <v>48</v>
      </c>
      <c r="F39" s="20"/>
      <c r="G39" s="20"/>
      <c r="H39" s="20"/>
      <c r="I39" s="20"/>
      <c r="J39" s="31"/>
    </row>
    <row r="40" spans="4:10" ht="15.75" thickBot="1">
      <c r="D40" s="26" t="s">
        <v>16</v>
      </c>
      <c r="E40" s="23" t="s">
        <v>49</v>
      </c>
      <c r="F40" s="24">
        <v>60</v>
      </c>
      <c r="G40" s="24">
        <v>12</v>
      </c>
      <c r="H40" s="24">
        <v>1200</v>
      </c>
      <c r="I40" s="24">
        <f>F40*G40*H40</f>
        <v>864000</v>
      </c>
      <c r="J40" s="31"/>
    </row>
    <row r="41" spans="4:10" ht="15.75" thickBot="1">
      <c r="D41" s="26" t="s">
        <v>18</v>
      </c>
      <c r="E41" s="23" t="s">
        <v>50</v>
      </c>
      <c r="F41" s="24">
        <v>2</v>
      </c>
      <c r="G41" s="24">
        <v>12</v>
      </c>
      <c r="H41" s="24">
        <v>2200</v>
      </c>
      <c r="I41" s="24">
        <f>F41*G41*H41</f>
        <v>52800</v>
      </c>
      <c r="J41" s="31">
        <f>I40+I41</f>
        <v>916800</v>
      </c>
    </row>
    <row r="42" spans="4:10" ht="15.75" thickBot="1">
      <c r="D42" s="32"/>
      <c r="E42" s="23"/>
      <c r="F42" s="24"/>
      <c r="G42" s="24"/>
      <c r="H42" s="24"/>
      <c r="I42" s="24"/>
      <c r="J42" s="31"/>
    </row>
    <row r="43" spans="4:10" ht="15.75" thickBot="1">
      <c r="D43" s="32"/>
      <c r="E43" s="23"/>
      <c r="F43" s="24"/>
      <c r="G43" s="24"/>
      <c r="H43" s="24"/>
      <c r="I43" s="24"/>
      <c r="J43" s="31"/>
    </row>
    <row r="44" spans="4:10" s="12" customFormat="1" ht="15.75" thickBot="1">
      <c r="D44" s="18" t="s">
        <v>51</v>
      </c>
      <c r="E44" s="19" t="s">
        <v>52</v>
      </c>
      <c r="F44" s="20"/>
      <c r="G44" s="20"/>
      <c r="H44" s="20"/>
      <c r="I44" s="20"/>
      <c r="J44" s="31"/>
    </row>
    <row r="45" spans="4:10" ht="15.75" thickBot="1">
      <c r="D45" s="18">
        <v>1</v>
      </c>
      <c r="E45" s="36" t="s">
        <v>53</v>
      </c>
      <c r="F45" s="24">
        <v>1</v>
      </c>
      <c r="G45" s="24">
        <v>12</v>
      </c>
      <c r="H45" s="24">
        <v>32670</v>
      </c>
      <c r="I45" s="20">
        <f>H45*G45*F45</f>
        <v>392040</v>
      </c>
      <c r="J45" s="31">
        <f>I45</f>
        <v>392040</v>
      </c>
    </row>
    <row r="46" spans="4:10" ht="15.75" thickBot="1">
      <c r="D46" s="18">
        <v>2</v>
      </c>
      <c r="E46" s="37" t="s">
        <v>54</v>
      </c>
      <c r="F46" s="24">
        <v>30</v>
      </c>
      <c r="G46" s="24">
        <v>1</v>
      </c>
      <c r="H46" s="24">
        <v>400</v>
      </c>
      <c r="I46" s="20">
        <f>F46*G46*H46</f>
        <v>12000</v>
      </c>
      <c r="J46" s="31">
        <f>I46</f>
        <v>12000</v>
      </c>
    </row>
    <row r="47" spans="4:10" ht="30.75" thickBot="1">
      <c r="D47" s="18">
        <v>3</v>
      </c>
      <c r="E47" s="37" t="s">
        <v>55</v>
      </c>
      <c r="F47" s="38">
        <v>1</v>
      </c>
      <c r="G47" s="38">
        <v>12</v>
      </c>
      <c r="H47" s="38">
        <v>1500</v>
      </c>
      <c r="I47" s="20">
        <f>F47*G47*H47</f>
        <v>18000</v>
      </c>
      <c r="J47" s="39">
        <f>I47</f>
        <v>18000</v>
      </c>
    </row>
    <row r="48" spans="4:10" ht="15.75" thickBot="1">
      <c r="D48" s="18"/>
      <c r="E48" s="37"/>
      <c r="F48" s="38"/>
      <c r="G48" s="38"/>
      <c r="H48" s="38"/>
      <c r="I48" s="20"/>
      <c r="J48" s="39"/>
    </row>
    <row r="49" spans="4:10" ht="15.75" thickBot="1">
      <c r="D49" s="18">
        <v>4</v>
      </c>
      <c r="E49" s="37" t="s">
        <v>56</v>
      </c>
      <c r="F49" s="20"/>
      <c r="G49" s="20"/>
      <c r="H49" s="21"/>
      <c r="I49" s="20"/>
      <c r="J49" s="22"/>
    </row>
    <row r="50" spans="4:10" ht="30.75" thickBot="1">
      <c r="D50" s="18" t="s">
        <v>16</v>
      </c>
      <c r="E50" s="36" t="s">
        <v>57</v>
      </c>
      <c r="F50" s="24">
        <v>600</v>
      </c>
      <c r="G50" s="24">
        <v>1</v>
      </c>
      <c r="H50" s="20">
        <v>140</v>
      </c>
      <c r="I50" s="20">
        <f>F50*G50*H50</f>
        <v>84000</v>
      </c>
      <c r="J50" s="31"/>
    </row>
    <row r="51" spans="4:10" ht="30.75" thickBot="1">
      <c r="D51" s="18" t="s">
        <v>18</v>
      </c>
      <c r="E51" s="36" t="s">
        <v>58</v>
      </c>
      <c r="F51" s="24">
        <v>1</v>
      </c>
      <c r="G51" s="24">
        <v>1</v>
      </c>
      <c r="H51" s="20">
        <v>7000</v>
      </c>
      <c r="I51" s="20">
        <f>F51*G51*H51</f>
        <v>7000</v>
      </c>
      <c r="J51" s="31">
        <f>SUM(I50:I51)</f>
        <v>91000</v>
      </c>
    </row>
    <row r="52" spans="4:10" ht="15.75" thickBot="1">
      <c r="D52" s="18"/>
      <c r="E52" s="19"/>
      <c r="F52" s="40"/>
      <c r="G52" s="40"/>
      <c r="H52" s="40"/>
      <c r="I52" s="41"/>
      <c r="J52" s="42"/>
    </row>
    <row r="53" spans="4:10" s="12" customFormat="1" ht="15.75" thickBot="1">
      <c r="D53" s="32" t="s">
        <v>59</v>
      </c>
      <c r="E53" s="43" t="s">
        <v>60</v>
      </c>
      <c r="F53" s="44"/>
      <c r="G53" s="44"/>
      <c r="H53" s="44"/>
      <c r="I53" s="44"/>
      <c r="J53" s="45"/>
    </row>
    <row r="54" spans="4:10" s="12" customFormat="1" ht="15.75" thickBot="1">
      <c r="D54" s="18">
        <v>1</v>
      </c>
      <c r="E54" s="36" t="s">
        <v>61</v>
      </c>
      <c r="F54" s="26">
        <v>70</v>
      </c>
      <c r="G54" s="26">
        <v>4</v>
      </c>
      <c r="H54" s="26">
        <v>200</v>
      </c>
      <c r="I54" s="26">
        <f>F54*G54*H54</f>
        <v>56000</v>
      </c>
      <c r="J54" s="26">
        <f>I54</f>
        <v>56000</v>
      </c>
    </row>
    <row r="55" spans="4:10" s="12" customFormat="1" ht="15.75" thickBot="1">
      <c r="D55" s="18">
        <v>2</v>
      </c>
      <c r="E55" s="36" t="s">
        <v>62</v>
      </c>
      <c r="F55" s="26">
        <v>70</v>
      </c>
      <c r="G55" s="26">
        <v>1</v>
      </c>
      <c r="H55" s="26">
        <v>200</v>
      </c>
      <c r="I55" s="26">
        <f>F55*G55*H55</f>
        <v>14000</v>
      </c>
      <c r="J55" s="26">
        <f>I55</f>
        <v>14000</v>
      </c>
    </row>
    <row r="56" spans="4:10" s="12" customFormat="1" ht="15.75" thickBot="1">
      <c r="D56" s="46"/>
      <c r="E56" s="37"/>
      <c r="F56" s="35"/>
      <c r="G56" s="35"/>
      <c r="H56" s="35"/>
      <c r="I56" s="20"/>
      <c r="J56" s="39"/>
    </row>
    <row r="57" spans="4:10" s="12" customFormat="1" ht="15.75" thickBot="1">
      <c r="D57" s="18" t="s">
        <v>63</v>
      </c>
      <c r="E57" s="47" t="s">
        <v>64</v>
      </c>
      <c r="F57" s="20"/>
      <c r="G57" s="20"/>
      <c r="H57" s="21"/>
      <c r="I57" s="20"/>
      <c r="J57" s="39"/>
    </row>
    <row r="58" spans="4:10" ht="15.75" thickBot="1">
      <c r="D58" s="48" t="s">
        <v>16</v>
      </c>
      <c r="E58" s="23" t="s">
        <v>65</v>
      </c>
      <c r="F58" s="49">
        <v>1</v>
      </c>
      <c r="G58" s="49">
        <v>12</v>
      </c>
      <c r="H58" s="49">
        <v>7000</v>
      </c>
      <c r="I58" s="50">
        <f>F58*G58*H58</f>
        <v>84000</v>
      </c>
      <c r="J58" s="51"/>
    </row>
    <row r="59" spans="4:10" ht="15.75" thickBot="1">
      <c r="D59" s="48" t="s">
        <v>18</v>
      </c>
      <c r="E59" s="23" t="s">
        <v>66</v>
      </c>
      <c r="F59" s="49">
        <v>1</v>
      </c>
      <c r="G59" s="49">
        <v>12</v>
      </c>
      <c r="H59" s="49">
        <v>5000</v>
      </c>
      <c r="I59" s="50">
        <f>F59*G59*H59</f>
        <v>60000</v>
      </c>
      <c r="J59" s="51"/>
    </row>
    <row r="60" spans="4:10" ht="15.75" thickBot="1">
      <c r="D60" s="48" t="s">
        <v>20</v>
      </c>
      <c r="E60" s="23" t="s">
        <v>67</v>
      </c>
      <c r="F60" s="50">
        <v>1</v>
      </c>
      <c r="G60" s="50">
        <v>12</v>
      </c>
      <c r="H60" s="52">
        <v>5000</v>
      </c>
      <c r="I60" s="50">
        <f>H60*G60</f>
        <v>60000</v>
      </c>
      <c r="J60" s="51"/>
    </row>
    <row r="61" spans="4:10" ht="15.75" thickBot="1">
      <c r="D61" s="48" t="s">
        <v>22</v>
      </c>
      <c r="E61" s="23" t="s">
        <v>68</v>
      </c>
      <c r="F61" s="20">
        <v>1</v>
      </c>
      <c r="G61" s="20">
        <v>12</v>
      </c>
      <c r="H61" s="49">
        <v>13000</v>
      </c>
      <c r="I61" s="50">
        <f>F61*G61*H61</f>
        <v>156000</v>
      </c>
      <c r="J61" s="53"/>
    </row>
    <row r="62" spans="4:10" ht="45.75" thickBot="1">
      <c r="D62" s="48" t="s">
        <v>24</v>
      </c>
      <c r="E62" s="54" t="s">
        <v>69</v>
      </c>
      <c r="F62" s="20">
        <v>1</v>
      </c>
      <c r="G62" s="20">
        <v>1</v>
      </c>
      <c r="H62" s="50">
        <v>40000</v>
      </c>
      <c r="I62" s="50">
        <f>H62</f>
        <v>40000</v>
      </c>
      <c r="J62" s="53"/>
    </row>
    <row r="63" spans="4:10" ht="15.75" thickBot="1">
      <c r="D63" s="48" t="s">
        <v>26</v>
      </c>
      <c r="E63" s="55" t="s">
        <v>70</v>
      </c>
      <c r="F63" s="20">
        <v>1</v>
      </c>
      <c r="G63" s="20">
        <v>1</v>
      </c>
      <c r="H63" s="50">
        <v>70000</v>
      </c>
      <c r="I63" s="50">
        <f>H63</f>
        <v>70000</v>
      </c>
      <c r="J63" s="39"/>
    </row>
    <row r="64" spans="4:10" ht="15.75" thickBot="1">
      <c r="D64" s="48" t="s">
        <v>28</v>
      </c>
      <c r="E64" s="56" t="s">
        <v>71</v>
      </c>
      <c r="F64" s="20">
        <v>1</v>
      </c>
      <c r="G64" s="20">
        <v>1</v>
      </c>
      <c r="H64" s="50">
        <v>25000</v>
      </c>
      <c r="I64" s="50">
        <f>H64</f>
        <v>25000</v>
      </c>
      <c r="J64" s="57"/>
    </row>
    <row r="65" spans="1:17" s="58" customFormat="1" ht="15.75" thickBot="1">
      <c r="D65" s="48" t="s">
        <v>30</v>
      </c>
      <c r="E65" s="56" t="s">
        <v>72</v>
      </c>
      <c r="F65" s="20"/>
      <c r="G65" s="20"/>
      <c r="H65" s="50">
        <v>20000</v>
      </c>
      <c r="I65" s="59">
        <f>H65</f>
        <v>20000</v>
      </c>
      <c r="J65" s="60"/>
    </row>
    <row r="66" spans="1:17" s="58" customFormat="1" ht="15.75" thickBot="1">
      <c r="D66" s="48" t="s">
        <v>32</v>
      </c>
      <c r="E66" s="55" t="s">
        <v>73</v>
      </c>
      <c r="F66" s="20"/>
      <c r="G66" s="20"/>
      <c r="H66" s="50">
        <v>20000</v>
      </c>
      <c r="I66" s="59">
        <f>H66</f>
        <v>20000</v>
      </c>
      <c r="J66" s="81">
        <f>SUM(I58:I66)</f>
        <v>535000</v>
      </c>
    </row>
    <row r="67" spans="1:17" s="58" customFormat="1" ht="13.5" thickBot="1">
      <c r="D67" s="61"/>
      <c r="E67" s="61"/>
      <c r="F67" s="79"/>
      <c r="G67" s="79"/>
      <c r="H67" s="79"/>
      <c r="I67" s="80"/>
      <c r="J67" s="83"/>
    </row>
    <row r="68" spans="1:17" s="12" customFormat="1" ht="18.75" customHeight="1" thickBot="1">
      <c r="D68" s="18"/>
      <c r="E68" s="62" t="s">
        <v>74</v>
      </c>
      <c r="F68" s="20"/>
      <c r="G68" s="31"/>
      <c r="H68" s="31"/>
      <c r="I68" s="31">
        <f>SUM(I13:I67)</f>
        <v>17293080</v>
      </c>
      <c r="J68" s="82">
        <f>SUM(J13:J66)</f>
        <v>17293080</v>
      </c>
    </row>
    <row r="69" spans="1:17" ht="15.75" thickBot="1">
      <c r="D69" s="63"/>
      <c r="E69" s="64"/>
      <c r="F69" s="65"/>
      <c r="G69" s="65"/>
      <c r="H69" s="65"/>
      <c r="I69" s="66"/>
      <c r="J69" s="67"/>
      <c r="N69" s="9"/>
      <c r="O69" s="9"/>
      <c r="P69" s="9"/>
      <c r="Q69" s="9"/>
    </row>
    <row r="70" spans="1:17" ht="15.75" thickBot="1">
      <c r="D70" s="63"/>
      <c r="E70" s="19" t="s">
        <v>75</v>
      </c>
      <c r="F70" s="31">
        <f>I68/60600</f>
        <v>285.36435643564357</v>
      </c>
      <c r="G70" s="68"/>
      <c r="H70" s="68"/>
      <c r="I70" s="67"/>
      <c r="J70" s="67"/>
      <c r="N70" s="9"/>
      <c r="O70" s="9"/>
      <c r="P70" s="9"/>
      <c r="Q70" s="9"/>
    </row>
    <row r="71" spans="1:17" ht="15.75" thickBot="1">
      <c r="I71" s="69"/>
      <c r="J71" s="70"/>
    </row>
    <row r="72" spans="1:17" s="12" customFormat="1" ht="15.75" thickBot="1">
      <c r="D72" s="85" t="s">
        <v>76</v>
      </c>
      <c r="E72" s="85" t="s">
        <v>77</v>
      </c>
      <c r="F72" s="86" t="s">
        <v>78</v>
      </c>
      <c r="G72" s="86"/>
      <c r="H72" s="86"/>
      <c r="I72" s="71"/>
      <c r="J72" s="72"/>
    </row>
    <row r="73" spans="1:17" s="12" customFormat="1" ht="15.75" thickBot="1">
      <c r="D73" s="85"/>
      <c r="E73" s="85"/>
      <c r="F73" s="86"/>
      <c r="G73" s="86"/>
      <c r="H73" s="86"/>
      <c r="I73" s="71"/>
      <c r="J73" s="73"/>
    </row>
    <row r="74" spans="1:17" ht="48" thickBot="1">
      <c r="D74" s="74" t="s">
        <v>79</v>
      </c>
      <c r="E74" s="75" t="s">
        <v>80</v>
      </c>
      <c r="F74" s="84">
        <f>7260000+726000</f>
        <v>7986000</v>
      </c>
      <c r="G74" s="84"/>
      <c r="H74" s="84"/>
      <c r="I74" s="76"/>
    </row>
    <row r="75" spans="1:17" ht="32.25" thickBot="1">
      <c r="D75" s="74" t="s">
        <v>81</v>
      </c>
      <c r="E75" s="75" t="s">
        <v>80</v>
      </c>
      <c r="F75" s="84">
        <v>200000</v>
      </c>
      <c r="G75" s="84"/>
      <c r="H75" s="84"/>
      <c r="I75" s="76"/>
    </row>
    <row r="76" spans="1:17" s="3" customFormat="1" ht="63.75" thickBot="1">
      <c r="A76" s="5"/>
      <c r="B76" s="5"/>
      <c r="C76" s="5"/>
      <c r="D76" s="74" t="s">
        <v>82</v>
      </c>
      <c r="E76" s="75" t="s">
        <v>80</v>
      </c>
      <c r="F76" s="84">
        <v>3500000</v>
      </c>
      <c r="G76" s="84"/>
      <c r="H76" s="84"/>
      <c r="I76" s="76"/>
      <c r="J76" s="4"/>
      <c r="K76" s="5"/>
      <c r="L76" s="5"/>
      <c r="M76" s="5"/>
      <c r="N76" s="5"/>
      <c r="O76" s="5"/>
      <c r="P76" s="5"/>
      <c r="Q76" s="5"/>
    </row>
    <row r="77" spans="1:17" s="3" customFormat="1" ht="32.25" thickBot="1">
      <c r="A77" s="5"/>
      <c r="B77" s="5"/>
      <c r="C77" s="5"/>
      <c r="D77" s="74" t="s">
        <v>83</v>
      </c>
      <c r="E77" s="75" t="s">
        <v>80</v>
      </c>
      <c r="F77" s="84">
        <v>300000</v>
      </c>
      <c r="G77" s="84"/>
      <c r="H77" s="84"/>
      <c r="I77" s="76"/>
      <c r="J77" s="4"/>
      <c r="K77" s="5"/>
      <c r="L77" s="5"/>
      <c r="M77" s="5"/>
      <c r="N77" s="5"/>
      <c r="O77" s="5"/>
      <c r="P77" s="5"/>
      <c r="Q77" s="5"/>
    </row>
    <row r="78" spans="1:17" s="3" customFormat="1" ht="19.5" thickBot="1">
      <c r="A78" s="5"/>
      <c r="B78" s="5"/>
      <c r="C78" s="5"/>
      <c r="D78" s="74"/>
      <c r="E78" s="77"/>
      <c r="F78" s="84">
        <f>SUM(F74:H77)</f>
        <v>11986000</v>
      </c>
      <c r="G78" s="84"/>
      <c r="H78" s="84"/>
      <c r="I78" s="76">
        <f>I68-F78</f>
        <v>5307080</v>
      </c>
      <c r="J78" s="78"/>
      <c r="K78" s="5"/>
      <c r="L78" s="5"/>
      <c r="M78" s="5"/>
      <c r="N78" s="5"/>
      <c r="O78" s="5"/>
      <c r="P78" s="5"/>
      <c r="Q78" s="5"/>
    </row>
    <row r="79" spans="1:17" s="3" customFormat="1">
      <c r="A79" s="5"/>
      <c r="B79" s="5"/>
      <c r="C79" s="5"/>
      <c r="D79" s="1"/>
      <c r="E79" s="2"/>
      <c r="F79" s="76"/>
      <c r="G79" s="76"/>
      <c r="H79" s="76"/>
      <c r="J79" s="4"/>
      <c r="K79" s="5"/>
      <c r="L79" s="5"/>
      <c r="M79" s="5"/>
      <c r="N79" s="5"/>
      <c r="O79" s="5"/>
      <c r="P79" s="5"/>
      <c r="Q79" s="5"/>
    </row>
    <row r="80" spans="1:17" s="3" customFormat="1">
      <c r="A80" s="5"/>
      <c r="B80" s="5"/>
      <c r="C80" s="5"/>
      <c r="D80" s="1"/>
      <c r="E80" s="2"/>
      <c r="H80" s="76"/>
      <c r="J80" s="4"/>
      <c r="K80" s="5"/>
      <c r="L80" s="5"/>
      <c r="M80" s="5"/>
      <c r="N80" s="5"/>
      <c r="O80" s="5"/>
      <c r="P80" s="5"/>
      <c r="Q80" s="5"/>
    </row>
  </sheetData>
  <mergeCells count="14">
    <mergeCell ref="F10:J10"/>
    <mergeCell ref="D2:J2"/>
    <mergeCell ref="E3:I3"/>
    <mergeCell ref="D5:J5"/>
    <mergeCell ref="D6:J6"/>
    <mergeCell ref="E7:I7"/>
    <mergeCell ref="F77:H77"/>
    <mergeCell ref="F78:H78"/>
    <mergeCell ref="D72:D73"/>
    <mergeCell ref="E72:E73"/>
    <mergeCell ref="F72:H73"/>
    <mergeCell ref="F74:H74"/>
    <mergeCell ref="F75:H75"/>
    <mergeCell ref="F76:H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CHITRA</dc:creator>
  <cp:lastModifiedBy>CHITRA</cp:lastModifiedBy>
  <dcterms:created xsi:type="dcterms:W3CDTF">2021-01-29T12:56:57Z</dcterms:created>
  <dcterms:modified xsi:type="dcterms:W3CDTF">2021-01-29T13:29:22Z</dcterms:modified>
</cp:coreProperties>
</file>