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filterPrivacy="1" autoCompressPictures="0" defaultThemeVersion="124226"/>
  <bookViews>
    <workbookView xWindow="0" yWindow="0" windowWidth="19200" windowHeight="9790" xr2:uid="{00000000-000D-0000-FFFF-FFFF00000000}"/>
  </bookViews>
  <sheets>
    <sheet name="Program expenses Budget " sheetId="8" r:id="rId1"/>
    <sheet name="one time costs" sheetId="6" r:id="rId2"/>
  </sheets>
  <externalReferences>
    <externalReference r:id="rId3"/>
  </externalReferenc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1" i="8" l="1"/>
  <c r="C99" i="8"/>
  <c r="C94" i="8"/>
  <c r="C95" i="8" s="1"/>
  <c r="C90" i="8"/>
  <c r="C67" i="8"/>
  <c r="C77" i="8" s="1"/>
  <c r="C61" i="8"/>
  <c r="C52" i="8"/>
  <c r="C40" i="8"/>
  <c r="C32" i="8"/>
  <c r="C22" i="8"/>
  <c r="C89" i="8" s="1"/>
  <c r="C13" i="8"/>
  <c r="C88" i="8" s="1"/>
  <c r="C91" i="8" l="1"/>
  <c r="C96" i="8" s="1"/>
  <c r="C97" i="8" s="1"/>
  <c r="F42" i="6"/>
  <c r="F44" i="6" l="1"/>
  <c r="F17" i="6"/>
  <c r="F40" i="6"/>
  <c r="D40" i="6"/>
  <c r="F39" i="6"/>
  <c r="F38" i="6"/>
  <c r="F37" i="6"/>
  <c r="F36" i="6"/>
  <c r="F35" i="6"/>
  <c r="F34" i="6"/>
  <c r="F33" i="6"/>
  <c r="F32" i="6"/>
  <c r="F31" i="6"/>
  <c r="F28" i="6"/>
  <c r="F25" i="6"/>
  <c r="F23" i="6"/>
  <c r="F22" i="6"/>
  <c r="F21" i="6"/>
  <c r="F20" i="6"/>
  <c r="F12" i="6"/>
  <c r="F7" i="6"/>
</calcChain>
</file>

<file path=xl/sharedStrings.xml><?xml version="1.0" encoding="utf-8"?>
<sst xmlns="http://schemas.openxmlformats.org/spreadsheetml/2006/main" count="118" uniqueCount="111">
  <si>
    <t>Jeevan Shiksha Pahel (JSP)</t>
  </si>
  <si>
    <t xml:space="preserve">Nutrition for JSP Children </t>
  </si>
  <si>
    <t xml:space="preserve">Outings, Exposure Visits, Creative Activities </t>
  </si>
  <si>
    <t xml:space="preserve">JSP Staff </t>
  </si>
  <si>
    <t>Sub-Total</t>
  </si>
  <si>
    <t>Community Based Balwadis</t>
  </si>
  <si>
    <t>Balwadi Centre Recurring Costs</t>
  </si>
  <si>
    <t>Community Meetings, Annual Outings and Inter-basti activities and events @ Rs. 7,000/- in Y1; Rs 9,000/- in Y2 and Rs. 9,900/- in Y3- 4 trips/events annually</t>
  </si>
  <si>
    <t>Balwadi Human Resources</t>
  </si>
  <si>
    <t>Sub Total</t>
  </si>
  <si>
    <t>Material Development and Documentation</t>
  </si>
  <si>
    <t>Workshops, Exposure, Training etc of children</t>
  </si>
  <si>
    <t>Rent ect for Basti centres</t>
  </si>
  <si>
    <t>Salaries to Staff with PF, Conveyance</t>
  </si>
  <si>
    <t>Materials and Stationery for balwadis</t>
  </si>
  <si>
    <t xml:space="preserve">Rent </t>
  </si>
  <si>
    <t xml:space="preserve">Nutrition </t>
  </si>
  <si>
    <t>Stationery for basti centres and basti libraries</t>
  </si>
  <si>
    <t>Library Books and Other Materials .</t>
  </si>
  <si>
    <t>Outreach Education Program Staff- Basti Centres</t>
  </si>
  <si>
    <t>Transport for JSP children</t>
  </si>
  <si>
    <t>Stationary items</t>
  </si>
  <si>
    <t>Library books</t>
  </si>
  <si>
    <t>Art, Music and Theatre Activities</t>
  </si>
  <si>
    <t>Food Expenses</t>
  </si>
  <si>
    <t>Materials and Stationery</t>
  </si>
  <si>
    <t>Recurring Expenses</t>
  </si>
  <si>
    <t>Salaries to Staff incl. PF and conveyance</t>
  </si>
  <si>
    <t>Child Protection and Youth Program Expenses</t>
  </si>
  <si>
    <t>Workshops with Children</t>
  </si>
  <si>
    <t>Workshops with Youth</t>
  </si>
  <si>
    <t xml:space="preserve">Fellowship Program </t>
  </si>
  <si>
    <t xml:space="preserve">Skill Development Program </t>
  </si>
  <si>
    <t xml:space="preserve">Exposure Visits </t>
  </si>
  <si>
    <t>Salaries to Youth Facilitators and CP Team</t>
  </si>
  <si>
    <t>Resource Centres - rent and materials</t>
  </si>
  <si>
    <t>Support for specific vulnerable situations</t>
  </si>
  <si>
    <t>Community Program Exp.</t>
  </si>
  <si>
    <t>Meetings and Workshops</t>
  </si>
  <si>
    <t>Materials and Books, films</t>
  </si>
  <si>
    <t>Exposure and Solidarity Trips</t>
  </si>
  <si>
    <t>Campaigns</t>
  </si>
  <si>
    <t>Salaries to Staff incl. PF, Conveyance</t>
  </si>
  <si>
    <t>Development Costs of Books, Films and Educational Materials</t>
  </si>
  <si>
    <t>Supervision and Management</t>
  </si>
  <si>
    <t>Organizational Development and Capacity Building</t>
  </si>
  <si>
    <t>Administrative Expenses</t>
  </si>
  <si>
    <t>Establishment Costs</t>
  </si>
  <si>
    <t>TOTAL</t>
  </si>
  <si>
    <t>50% by Asha Stanford and 50% by SRTT</t>
  </si>
  <si>
    <t>80% covered by Paul Hamlyn Foundation and 20% by Unicef</t>
  </si>
  <si>
    <t xml:space="preserve">Residential facility cum hostel </t>
  </si>
  <si>
    <t>50% SRTT and 50% PHF</t>
  </si>
  <si>
    <t>Shared across donors in proportion of their grants</t>
  </si>
  <si>
    <t>Funding requested for recurring</t>
  </si>
  <si>
    <t>Description</t>
  </si>
  <si>
    <t>Cost</t>
  </si>
  <si>
    <t>Quantity</t>
  </si>
  <si>
    <t>Value</t>
  </si>
  <si>
    <t>Pottery Studio</t>
  </si>
  <si>
    <t>Potters Wheel</t>
  </si>
  <si>
    <t>Pottery Tools and Accessories</t>
  </si>
  <si>
    <t>Shelves</t>
  </si>
  <si>
    <t xml:space="preserve">glazes </t>
  </si>
  <si>
    <t xml:space="preserve">small gas kiln </t>
  </si>
  <si>
    <t>stone ware clay</t>
  </si>
  <si>
    <t>200 kg</t>
  </si>
  <si>
    <t>Plaster and brick bed for sieving and drying clay (500 bricks and 4-5 bags of plaster of paris)</t>
  </si>
  <si>
    <t>Cement tanks for soaking clay</t>
  </si>
  <si>
    <t>Banding wheels 4-5 ×6000/-</t>
  </si>
  <si>
    <t>Computer and Recording Studio</t>
  </si>
  <si>
    <t>Small laptops / machines</t>
  </si>
  <si>
    <t>Apple Machine for publication - indesign work</t>
  </si>
  <si>
    <t>External Optical Drive</t>
  </si>
  <si>
    <t>Audio Speakers for computer room</t>
  </si>
  <si>
    <t>mid range projector for instruction and demonstration</t>
  </si>
  <si>
    <t>Audio Speakers for projection in library room</t>
  </si>
  <si>
    <t>Accessories (Graphic Card, Keyboards, Router etc.)</t>
  </si>
  <si>
    <t>Hard Disk (2 TB)</t>
  </si>
  <si>
    <t>Recording Room</t>
  </si>
  <si>
    <t xml:space="preserve">Focusrite Scarlett 2i2 (2nd Gen) USB Audio Interface </t>
  </si>
  <si>
    <t xml:space="preserve">Mic - Shure SM58 (vocals) </t>
  </si>
  <si>
    <t xml:space="preserve">Headphones - Sony MDR-7506 On-Ear Professional Headphones </t>
  </si>
  <si>
    <t>Bundle (one set in individual pieces as above and one bundle which incl. above items)</t>
  </si>
  <si>
    <t xml:space="preserve">Mic stand (small) ProLine MS112 stand </t>
  </si>
  <si>
    <t xml:space="preserve">Mic stand (round base, tall) PylePro PMKS5 </t>
  </si>
  <si>
    <t xml:space="preserve">Studio monitors/ speakers - M Audio AV42 </t>
  </si>
  <si>
    <t>Acoustic Room treatment - Basic Pyramid foam panels (panel of 3'x1')</t>
  </si>
  <si>
    <t>Apple High-end machine for sound mixing</t>
  </si>
  <si>
    <t>Lapel Mike Sysytem (Sennheiser EW 100-ENG G3)</t>
  </si>
  <si>
    <t>Developing the pottery studio and computer / recording studio</t>
  </si>
  <si>
    <t xml:space="preserve">Desktop Machine </t>
  </si>
  <si>
    <t>Muskaan Budget for 2018</t>
  </si>
  <si>
    <t>JSP Maintenance of Venue</t>
  </si>
  <si>
    <t>50% covered by Unicef and 50% by Sir Ratan Tata Trust</t>
  </si>
  <si>
    <t xml:space="preserve">60% covered by Sir Ratan Tata Trust; 25% by Wipro </t>
  </si>
  <si>
    <t xml:space="preserve">15% requested from Asha Seattle </t>
  </si>
  <si>
    <t>60% covered by Sir Ratan Tata Trust; 10% from local donations</t>
  </si>
  <si>
    <t>30% requested from Asha Settle</t>
  </si>
  <si>
    <t>Total</t>
  </si>
  <si>
    <t xml:space="preserve">10% requested from Asha Seattle </t>
  </si>
  <si>
    <t>Last year Disbursement</t>
  </si>
  <si>
    <t>10% increasae</t>
  </si>
  <si>
    <t>To be disbursed for 2017-18</t>
  </si>
  <si>
    <t>Additional approval</t>
  </si>
  <si>
    <t>Total recurring funding</t>
  </si>
  <si>
    <t>Total One time funding</t>
  </si>
  <si>
    <t>Total 2017-18 (recurring plus one time)</t>
  </si>
  <si>
    <t>Rounded ~1000's</t>
  </si>
  <si>
    <t>Rounded to 1000's</t>
  </si>
  <si>
    <t>See tab one time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</si>
</sst>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 * #,##0_ ;_ * \-#,##0_ ;_ * &quot;-&quot;??_ ;_ @_ "/>
    <numFmt numFmtId="165" formatCode="_(* #,##0.0_);_(* \(#,##0.0\);_(* &quot;-&quot;?_);_(@_)"/>
    <numFmt numFmtId="166" formatCode="_(* #,##0_);_(* \(#,##0\);_(* &quot;-&quot;?_);_(@_)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theme="9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164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2" fillId="0" borderId="0" xfId="0" applyFont="1" applyBorder="1"/>
    <xf numFmtId="164" fontId="1" fillId="2" borderId="0" xfId="0" applyNumberFormat="1" applyFont="1" applyFill="1" applyBorder="1"/>
    <xf numFmtId="0" fontId="0" fillId="2" borderId="0" xfId="0" applyFill="1"/>
    <xf numFmtId="0" fontId="1" fillId="3" borderId="0" xfId="0" applyFont="1" applyFill="1" applyBorder="1"/>
    <xf numFmtId="0" fontId="0" fillId="3" borderId="0" xfId="0" applyFill="1"/>
    <xf numFmtId="0" fontId="0" fillId="4" borderId="0" xfId="0" applyFill="1"/>
    <xf numFmtId="0" fontId="0" fillId="5" borderId="0" xfId="0" applyFill="1" applyBorder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165" fontId="0" fillId="0" borderId="0" xfId="0" applyNumberFormat="1"/>
    <xf numFmtId="166" fontId="0" fillId="0" borderId="0" xfId="0" applyNumberFormat="1"/>
    <xf numFmtId="9" fontId="0" fillId="0" borderId="0" xfId="1" applyFont="1"/>
    <xf numFmtId="0" fontId="4" fillId="2" borderId="0" xfId="0" applyFont="1" applyFill="1"/>
    <xf numFmtId="43" fontId="0" fillId="0" borderId="0" xfId="2" applyFont="1" applyBorder="1"/>
    <xf numFmtId="43" fontId="0" fillId="0" borderId="0" xfId="2" applyFont="1"/>
    <xf numFmtId="43" fontId="0" fillId="0" borderId="0" xfId="2" applyFont="1" applyAlignment="1">
      <alignment horizontal="right"/>
    </xf>
    <xf numFmtId="43" fontId="0" fillId="0" borderId="0" xfId="2" applyFont="1" applyFill="1" applyBorder="1"/>
    <xf numFmtId="43" fontId="4" fillId="0" borderId="0" xfId="2" applyFont="1"/>
    <xf numFmtId="0" fontId="4" fillId="0" borderId="0" xfId="0" applyFont="1"/>
    <xf numFmtId="0" fontId="5" fillId="0" borderId="0" xfId="0" applyFont="1"/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0" xfId="0" applyFont="1"/>
    <xf numFmtId="0" fontId="7" fillId="0" borderId="0" xfId="0" applyFont="1"/>
    <xf numFmtId="0" fontId="8" fillId="0" borderId="0" xfId="0" applyFont="1" applyAlignment="1">
      <alignment wrapText="1"/>
    </xf>
    <xf numFmtId="0" fontId="8" fillId="0" borderId="0" xfId="0" applyFont="1"/>
    <xf numFmtId="0" fontId="6" fillId="0" borderId="0" xfId="0" applyFont="1"/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0" xfId="0" applyFont="1" applyAlignment="1"/>
    <xf numFmtId="0" fontId="7" fillId="0" borderId="0" xfId="0" applyFont="1" applyAlignment="1"/>
    <xf numFmtId="43" fontId="0" fillId="0" borderId="0" xfId="2" applyFont="1" applyBorder="1" applyAlignment="1">
      <alignment horizontal="right"/>
    </xf>
    <xf numFmtId="43" fontId="1" fillId="0" borderId="0" xfId="0" applyNumberFormat="1" applyFont="1" applyBorder="1"/>
    <xf numFmtId="43" fontId="0" fillId="0" borderId="0" xfId="0" applyNumberFormat="1"/>
    <xf numFmtId="0" fontId="4" fillId="3" borderId="0" xfId="0" applyFont="1" applyFill="1"/>
    <xf numFmtId="43" fontId="0" fillId="0" borderId="0" xfId="2" applyFont="1" applyAlignment="1"/>
    <xf numFmtId="43" fontId="0" fillId="0" borderId="2" xfId="2" applyFont="1" applyBorder="1"/>
    <xf numFmtId="0" fontId="9" fillId="8" borderId="0" xfId="0" applyFont="1" applyFill="1"/>
    <xf numFmtId="0" fontId="9" fillId="0" borderId="0" xfId="0" applyFont="1"/>
    <xf numFmtId="43" fontId="0" fillId="0" borderId="0" xfId="2" applyNumberFormat="1" applyFont="1"/>
    <xf numFmtId="43" fontId="0" fillId="4" borderId="0" xfId="2" applyFont="1" applyFill="1"/>
    <xf numFmtId="9" fontId="0" fillId="0" borderId="0" xfId="0" applyNumberFormat="1"/>
    <xf numFmtId="0" fontId="0" fillId="0" borderId="3" xfId="0" applyBorder="1"/>
    <xf numFmtId="43" fontId="4" fillId="0" borderId="3" xfId="2" applyFont="1" applyBorder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arts%20and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3">
          <cell r="A23" t="str">
            <v>Alternative school Program Expenses</v>
          </cell>
          <cell r="B23">
            <v>2252499</v>
          </cell>
          <cell r="C23">
            <v>0.14675797003634192</v>
          </cell>
        </row>
        <row r="24">
          <cell r="A24" t="str">
            <v>Outreach Education Program Expenses</v>
          </cell>
          <cell r="B24">
            <v>1832674</v>
          </cell>
          <cell r="C24">
            <v>0.11940494356640464</v>
          </cell>
        </row>
        <row r="25">
          <cell r="A25" t="str">
            <v>Balwadi Expenses</v>
          </cell>
          <cell r="B25">
            <v>1281819</v>
          </cell>
          <cell r="C25">
            <v>8.351486699617347E-2</v>
          </cell>
        </row>
        <row r="26">
          <cell r="A26" t="str">
            <v>Residential Camp Expenses</v>
          </cell>
          <cell r="B26">
            <v>770299</v>
          </cell>
          <cell r="C26">
            <v>5.0187599444449983E-2</v>
          </cell>
        </row>
        <row r="27">
          <cell r="A27" t="str">
            <v>Material Development Costs</v>
          </cell>
          <cell r="B27">
            <v>646480</v>
          </cell>
          <cell r="C27">
            <v>4.2120370516965523E-2</v>
          </cell>
        </row>
        <row r="28">
          <cell r="A28" t="str">
            <v>Vocational Training Expenses</v>
          </cell>
          <cell r="B28">
            <v>282535</v>
          </cell>
          <cell r="C28">
            <v>1.8408116080947366E-2</v>
          </cell>
        </row>
        <row r="29">
          <cell r="A29" t="str">
            <v>Child Protection and youth Program Expenses</v>
          </cell>
          <cell r="B29">
            <v>4642390</v>
          </cell>
          <cell r="C29">
            <v>0.30246749610855028</v>
          </cell>
        </row>
        <row r="30">
          <cell r="A30" t="str">
            <v>Community Program Expenses</v>
          </cell>
          <cell r="B30">
            <v>1496464</v>
          </cell>
          <cell r="C30">
            <v>9.7499718700192264E-2</v>
          </cell>
        </row>
        <row r="31">
          <cell r="A31" t="str">
            <v>Management Personnel</v>
          </cell>
          <cell r="B31">
            <v>741084</v>
          </cell>
          <cell r="C31">
            <v>4.8284142841533963E-2</v>
          </cell>
        </row>
        <row r="32">
          <cell r="A32" t="str">
            <v>Capacity Building of Teams</v>
          </cell>
          <cell r="B32">
            <v>260364</v>
          </cell>
          <cell r="C32">
            <v>1.6963600032915499E-2</v>
          </cell>
        </row>
        <row r="33">
          <cell r="A33" t="str">
            <v>Administrative Expenses</v>
          </cell>
          <cell r="B33">
            <v>884152</v>
          </cell>
          <cell r="C33">
            <v>5.7605509580058313E-2</v>
          </cell>
        </row>
        <row r="34">
          <cell r="A34" t="str">
            <v>Establishment Costs</v>
          </cell>
          <cell r="B34">
            <v>257633</v>
          </cell>
          <cell r="C34">
            <v>1.6785666095466802E-2</v>
          </cell>
        </row>
        <row r="44">
          <cell r="A44" t="str">
            <v>Asha  Seattle</v>
          </cell>
          <cell r="B44">
            <v>1561000</v>
          </cell>
          <cell r="C44">
            <v>1254693</v>
          </cell>
          <cell r="D44">
            <v>0.10397435130595382</v>
          </cell>
        </row>
        <row r="45">
          <cell r="A45" t="str">
            <v>Asha Stanford</v>
          </cell>
          <cell r="B45">
            <v>1852000</v>
          </cell>
          <cell r="C45">
            <v>1496923</v>
          </cell>
          <cell r="D45">
            <v>0.12335714197221427</v>
          </cell>
        </row>
        <row r="46">
          <cell r="A46" t="str">
            <v>Terres des Hommes</v>
          </cell>
          <cell r="B46">
            <v>4183190</v>
          </cell>
          <cell r="C46">
            <v>3377845</v>
          </cell>
          <cell r="D46">
            <v>0.27863194531681806</v>
          </cell>
        </row>
        <row r="47">
          <cell r="A47" t="str">
            <v>Unicef</v>
          </cell>
          <cell r="B47">
            <v>3904448</v>
          </cell>
          <cell r="C47">
            <v>2965730</v>
          </cell>
          <cell r="D47">
            <v>0.26006562972955077</v>
          </cell>
        </row>
        <row r="48">
          <cell r="A48" t="str">
            <v>National Foundation of India</v>
          </cell>
          <cell r="B48">
            <v>1800000</v>
          </cell>
          <cell r="C48">
            <v>1496676</v>
          </cell>
          <cell r="D48">
            <v>0.11989355051295124</v>
          </cell>
        </row>
        <row r="49">
          <cell r="A49" t="str">
            <v xml:space="preserve">Wipro </v>
          </cell>
          <cell r="B49">
            <v>1513080</v>
          </cell>
          <cell r="C49">
            <v>808409</v>
          </cell>
          <cell r="D49">
            <v>0.10078251856118681</v>
          </cell>
        </row>
        <row r="50">
          <cell r="A50" t="str">
            <v>Paul Hamlyn Foundation</v>
          </cell>
          <cell r="B50">
            <v>1995600</v>
          </cell>
          <cell r="C50">
            <v>1745999</v>
          </cell>
          <cell r="D50">
            <v>0.13292198300202526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56BD0-8A1E-45D1-92E5-A0260FAA7FF0}">
  <dimension ref="A1:G102"/>
  <sheetViews>
    <sheetView tabSelected="1" topLeftCell="A77" workbookViewId="0">
      <selection activeCell="H103" sqref="H103"/>
    </sheetView>
  </sheetViews>
  <sheetFormatPr defaultColWidth="8.81640625" defaultRowHeight="14.5" x14ac:dyDescent="0.35"/>
  <cols>
    <col min="1" max="1" width="13.453125" customWidth="1"/>
    <col min="2" max="2" width="61.7265625" customWidth="1"/>
    <col min="3" max="3" width="16.26953125" style="23" customWidth="1"/>
    <col min="4" max="4" width="12.36328125" customWidth="1"/>
    <col min="5" max="5" width="12.26953125" customWidth="1"/>
  </cols>
  <sheetData>
    <row r="1" spans="1:6" ht="15.75" customHeight="1" x14ac:dyDescent="0.35">
      <c r="A1" s="3"/>
      <c r="B1" s="4" t="s">
        <v>92</v>
      </c>
      <c r="C1" s="22"/>
    </row>
    <row r="2" spans="1:6" ht="15.75" customHeight="1" x14ac:dyDescent="0.35">
      <c r="A2" s="3"/>
      <c r="B2" s="4"/>
      <c r="C2" s="22"/>
    </row>
    <row r="3" spans="1:6" ht="15.75" customHeight="1" x14ac:dyDescent="0.35">
      <c r="A3" s="3">
        <v>1</v>
      </c>
      <c r="B3" s="8" t="s">
        <v>0</v>
      </c>
      <c r="C3" s="22"/>
    </row>
    <row r="4" spans="1:6" x14ac:dyDescent="0.35">
      <c r="A4" s="3">
        <v>1.1000000000000001</v>
      </c>
      <c r="B4" s="5" t="s">
        <v>1</v>
      </c>
      <c r="C4" s="22">
        <v>330000</v>
      </c>
      <c r="E4" s="42"/>
      <c r="F4" s="7"/>
    </row>
    <row r="5" spans="1:6" ht="13.5" customHeight="1" x14ac:dyDescent="0.35">
      <c r="A5" s="3">
        <v>1.2</v>
      </c>
      <c r="B5" s="5" t="s">
        <v>20</v>
      </c>
      <c r="C5" s="22">
        <v>300000</v>
      </c>
      <c r="E5" s="6"/>
      <c r="F5" s="1"/>
    </row>
    <row r="6" spans="1:6" ht="13.5" customHeight="1" x14ac:dyDescent="0.35">
      <c r="A6" s="3">
        <v>1.3</v>
      </c>
      <c r="B6" s="5" t="s">
        <v>21</v>
      </c>
      <c r="C6" s="22">
        <v>80000</v>
      </c>
      <c r="E6" s="6"/>
      <c r="F6" s="1"/>
    </row>
    <row r="7" spans="1:6" ht="14.25" customHeight="1" x14ac:dyDescent="0.35">
      <c r="A7" s="3">
        <v>1.4</v>
      </c>
      <c r="B7" s="5" t="s">
        <v>22</v>
      </c>
      <c r="C7" s="22">
        <v>15000</v>
      </c>
      <c r="E7" s="6"/>
    </row>
    <row r="8" spans="1:6" ht="14.25" customHeight="1" x14ac:dyDescent="0.35">
      <c r="A8" s="3">
        <v>1.5</v>
      </c>
      <c r="B8" s="4" t="s">
        <v>2</v>
      </c>
      <c r="C8" s="22">
        <v>100000</v>
      </c>
    </row>
    <row r="9" spans="1:6" ht="13.5" customHeight="1" x14ac:dyDescent="0.35">
      <c r="A9" s="3">
        <v>1.6</v>
      </c>
      <c r="B9" s="5" t="s">
        <v>23</v>
      </c>
      <c r="C9" s="22">
        <v>100000</v>
      </c>
    </row>
    <row r="10" spans="1:6" x14ac:dyDescent="0.35">
      <c r="A10" s="3">
        <v>1.7</v>
      </c>
      <c r="B10" s="5" t="s">
        <v>93</v>
      </c>
      <c r="C10" s="22">
        <v>40000</v>
      </c>
    </row>
    <row r="11" spans="1:6" ht="12.75" customHeight="1" x14ac:dyDescent="0.35">
      <c r="A11" s="3">
        <v>1.8</v>
      </c>
      <c r="B11" s="5" t="s">
        <v>3</v>
      </c>
      <c r="C11" s="41">
        <v>1600000</v>
      </c>
    </row>
    <row r="12" spans="1:6" ht="12.75" customHeight="1" x14ac:dyDescent="0.35">
      <c r="A12" s="3"/>
      <c r="B12" s="5"/>
      <c r="C12" s="22"/>
    </row>
    <row r="13" spans="1:6" ht="14.25" customHeight="1" x14ac:dyDescent="0.35">
      <c r="A13" s="3"/>
      <c r="B13" s="5" t="s">
        <v>4</v>
      </c>
      <c r="C13" s="22">
        <f>SUM(C4:C11)</f>
        <v>2565000</v>
      </c>
      <c r="E13" s="43"/>
    </row>
    <row r="14" spans="1:6" ht="14.25" customHeight="1" x14ac:dyDescent="0.35">
      <c r="A14" s="3"/>
      <c r="B14" s="5"/>
      <c r="C14" s="22"/>
    </row>
    <row r="15" spans="1:6" ht="14.25" customHeight="1" x14ac:dyDescent="0.35">
      <c r="A15" s="3">
        <v>2</v>
      </c>
      <c r="B15" s="10" t="s">
        <v>19</v>
      </c>
      <c r="C15" s="22"/>
    </row>
    <row r="16" spans="1:6" ht="14.25" customHeight="1" x14ac:dyDescent="0.35">
      <c r="A16" s="3">
        <v>2.1</v>
      </c>
      <c r="B16" s="5" t="s">
        <v>17</v>
      </c>
      <c r="C16" s="22">
        <v>100000</v>
      </c>
    </row>
    <row r="17" spans="1:5" x14ac:dyDescent="0.35">
      <c r="A17">
        <v>2.2000000000000002</v>
      </c>
      <c r="B17" t="s">
        <v>18</v>
      </c>
      <c r="C17" s="23">
        <v>35000</v>
      </c>
    </row>
    <row r="18" spans="1:5" x14ac:dyDescent="0.35">
      <c r="A18">
        <v>2.2999999999999998</v>
      </c>
      <c r="B18" t="s">
        <v>11</v>
      </c>
      <c r="C18" s="23">
        <v>200000</v>
      </c>
    </row>
    <row r="19" spans="1:5" x14ac:dyDescent="0.35">
      <c r="A19">
        <v>2.4</v>
      </c>
      <c r="B19" t="s">
        <v>12</v>
      </c>
      <c r="C19" s="23">
        <v>70000</v>
      </c>
    </row>
    <row r="20" spans="1:5" x14ac:dyDescent="0.35">
      <c r="A20">
        <v>2.5</v>
      </c>
      <c r="B20" t="s">
        <v>13</v>
      </c>
      <c r="C20" s="24">
        <v>1600000</v>
      </c>
    </row>
    <row r="22" spans="1:5" x14ac:dyDescent="0.35">
      <c r="B22" t="s">
        <v>4</v>
      </c>
      <c r="C22" s="23">
        <f>SUM(C16:C20)</f>
        <v>2005000</v>
      </c>
      <c r="E22" s="43"/>
    </row>
    <row r="24" spans="1:5" x14ac:dyDescent="0.35">
      <c r="A24">
        <v>3</v>
      </c>
      <c r="B24" s="9" t="s">
        <v>5</v>
      </c>
    </row>
    <row r="25" spans="1:5" x14ac:dyDescent="0.35">
      <c r="A25">
        <v>3.1</v>
      </c>
      <c r="B25" t="s">
        <v>6</v>
      </c>
    </row>
    <row r="26" spans="1:5" ht="12.75" customHeight="1" x14ac:dyDescent="0.35">
      <c r="A26">
        <v>3.2</v>
      </c>
      <c r="B26" t="s">
        <v>15</v>
      </c>
      <c r="C26" s="23">
        <v>120000</v>
      </c>
    </row>
    <row r="27" spans="1:5" ht="14.25" customHeight="1" x14ac:dyDescent="0.35">
      <c r="A27">
        <v>3.3</v>
      </c>
      <c r="B27" t="s">
        <v>7</v>
      </c>
      <c r="C27" s="23">
        <v>55000</v>
      </c>
    </row>
    <row r="28" spans="1:5" x14ac:dyDescent="0.35">
      <c r="A28">
        <v>3.4</v>
      </c>
      <c r="B28" t="s">
        <v>16</v>
      </c>
      <c r="C28" s="23">
        <v>200000</v>
      </c>
    </row>
    <row r="29" spans="1:5" x14ac:dyDescent="0.35">
      <c r="A29">
        <v>3.5</v>
      </c>
      <c r="B29" t="s">
        <v>14</v>
      </c>
      <c r="C29" s="23">
        <v>150000</v>
      </c>
    </row>
    <row r="30" spans="1:5" x14ac:dyDescent="0.35">
      <c r="A30">
        <v>3.6</v>
      </c>
      <c r="B30" t="s">
        <v>8</v>
      </c>
      <c r="C30" s="23">
        <v>1100000</v>
      </c>
    </row>
    <row r="32" spans="1:5" x14ac:dyDescent="0.35">
      <c r="B32" t="s">
        <v>9</v>
      </c>
      <c r="C32" s="23">
        <f>SUM(C26:C30)</f>
        <v>1625000</v>
      </c>
    </row>
    <row r="34" spans="1:7" x14ac:dyDescent="0.35">
      <c r="A34">
        <v>4</v>
      </c>
      <c r="B34" s="12" t="s">
        <v>51</v>
      </c>
    </row>
    <row r="35" spans="1:7" x14ac:dyDescent="0.35">
      <c r="A35">
        <v>4.0999999999999996</v>
      </c>
      <c r="B35" t="s">
        <v>24</v>
      </c>
      <c r="C35" s="23">
        <v>400000</v>
      </c>
    </row>
    <row r="36" spans="1:7" x14ac:dyDescent="0.35">
      <c r="A36">
        <v>4.2</v>
      </c>
      <c r="B36" t="s">
        <v>25</v>
      </c>
      <c r="C36" s="23">
        <v>40000</v>
      </c>
    </row>
    <row r="37" spans="1:7" x14ac:dyDescent="0.35">
      <c r="A37">
        <v>4.3</v>
      </c>
      <c r="B37" t="s">
        <v>26</v>
      </c>
      <c r="C37" s="23">
        <v>95000</v>
      </c>
    </row>
    <row r="38" spans="1:7" x14ac:dyDescent="0.35">
      <c r="A38">
        <v>4.4000000000000004</v>
      </c>
      <c r="B38" t="s">
        <v>27</v>
      </c>
      <c r="C38" s="23">
        <v>500000</v>
      </c>
    </row>
    <row r="39" spans="1:7" s="2" customFormat="1" ht="15.75" customHeight="1" x14ac:dyDescent="0.35">
      <c r="A39"/>
      <c r="B39"/>
      <c r="C39" s="23"/>
      <c r="D39"/>
      <c r="E39"/>
      <c r="F39"/>
      <c r="G39"/>
    </row>
    <row r="40" spans="1:7" s="2" customFormat="1" ht="14.25" customHeight="1" x14ac:dyDescent="0.35">
      <c r="A40"/>
      <c r="B40" t="s">
        <v>9</v>
      </c>
      <c r="C40" s="23">
        <f>SUM(C35:C38)</f>
        <v>1035000</v>
      </c>
      <c r="D40"/>
      <c r="E40"/>
      <c r="F40"/>
      <c r="G40"/>
    </row>
    <row r="41" spans="1:7" s="2" customFormat="1" ht="12.75" customHeight="1" x14ac:dyDescent="0.35">
      <c r="C41" s="25"/>
      <c r="D41"/>
      <c r="E41"/>
      <c r="F41"/>
      <c r="G41"/>
    </row>
    <row r="42" spans="1:7" s="2" customFormat="1" ht="13.5" customHeight="1" x14ac:dyDescent="0.35">
      <c r="A42" s="2">
        <v>5</v>
      </c>
      <c r="B42" s="13" t="s">
        <v>28</v>
      </c>
      <c r="C42" s="25"/>
      <c r="D42"/>
      <c r="E42"/>
      <c r="F42"/>
      <c r="G42"/>
    </row>
    <row r="43" spans="1:7" s="2" customFormat="1" ht="17.25" customHeight="1" x14ac:dyDescent="0.35">
      <c r="A43">
        <v>5.0999999999999996</v>
      </c>
      <c r="B43" s="2" t="s">
        <v>29</v>
      </c>
      <c r="C43" s="23">
        <v>550000</v>
      </c>
      <c r="D43"/>
      <c r="E43"/>
      <c r="F43"/>
      <c r="G43"/>
    </row>
    <row r="44" spans="1:7" s="2" customFormat="1" ht="12.75" customHeight="1" x14ac:dyDescent="0.35">
      <c r="A44">
        <v>5.2</v>
      </c>
      <c r="B44" s="2" t="s">
        <v>30</v>
      </c>
      <c r="C44" s="23">
        <v>700000</v>
      </c>
      <c r="D44"/>
      <c r="E44"/>
      <c r="F44"/>
      <c r="G44"/>
    </row>
    <row r="45" spans="1:7" s="2" customFormat="1" ht="12.75" customHeight="1" x14ac:dyDescent="0.35">
      <c r="A45">
        <v>5.3</v>
      </c>
      <c r="B45" t="s">
        <v>31</v>
      </c>
      <c r="C45" s="23">
        <v>150000</v>
      </c>
      <c r="D45"/>
      <c r="E45"/>
      <c r="F45"/>
      <c r="G45"/>
    </row>
    <row r="46" spans="1:7" s="2" customFormat="1" ht="12.75" customHeight="1" x14ac:dyDescent="0.35">
      <c r="A46">
        <v>5.4</v>
      </c>
      <c r="B46" t="s">
        <v>32</v>
      </c>
      <c r="C46" s="23">
        <v>150000</v>
      </c>
      <c r="D46"/>
      <c r="E46"/>
      <c r="F46"/>
      <c r="G46"/>
    </row>
    <row r="47" spans="1:7" x14ac:dyDescent="0.35">
      <c r="A47">
        <v>5.5</v>
      </c>
      <c r="B47" t="s">
        <v>35</v>
      </c>
      <c r="C47" s="23">
        <v>180000</v>
      </c>
    </row>
    <row r="48" spans="1:7" x14ac:dyDescent="0.35">
      <c r="A48">
        <v>5.6</v>
      </c>
      <c r="B48" t="s">
        <v>33</v>
      </c>
      <c r="C48" s="23">
        <v>200000</v>
      </c>
    </row>
    <row r="49" spans="1:7" s="2" customFormat="1" x14ac:dyDescent="0.35">
      <c r="A49">
        <v>5.7</v>
      </c>
      <c r="B49" t="s">
        <v>34</v>
      </c>
      <c r="C49" s="23">
        <v>2000000</v>
      </c>
      <c r="D49"/>
      <c r="E49"/>
      <c r="F49"/>
      <c r="G49"/>
    </row>
    <row r="50" spans="1:7" s="2" customFormat="1" x14ac:dyDescent="0.35">
      <c r="A50">
        <v>5.8</v>
      </c>
      <c r="B50" t="s">
        <v>36</v>
      </c>
      <c r="C50" s="23">
        <v>75000</v>
      </c>
      <c r="D50"/>
      <c r="E50"/>
      <c r="F50"/>
      <c r="G50"/>
    </row>
    <row r="51" spans="1:7" s="2" customFormat="1" x14ac:dyDescent="0.35">
      <c r="A51"/>
      <c r="B51"/>
      <c r="C51" s="23"/>
      <c r="D51"/>
      <c r="E51"/>
      <c r="F51"/>
      <c r="G51"/>
    </row>
    <row r="52" spans="1:7" x14ac:dyDescent="0.35">
      <c r="B52" t="s">
        <v>9</v>
      </c>
      <c r="C52" s="23">
        <f>SUM(C43:C50)</f>
        <v>4005000</v>
      </c>
    </row>
    <row r="54" spans="1:7" x14ac:dyDescent="0.35">
      <c r="A54">
        <v>6</v>
      </c>
      <c r="B54" s="15" t="s">
        <v>37</v>
      </c>
    </row>
    <row r="55" spans="1:7" x14ac:dyDescent="0.35">
      <c r="A55">
        <v>6.1</v>
      </c>
      <c r="B55" t="s">
        <v>38</v>
      </c>
      <c r="C55" s="23">
        <v>450000</v>
      </c>
    </row>
    <row r="56" spans="1:7" x14ac:dyDescent="0.35">
      <c r="A56">
        <v>6.2</v>
      </c>
      <c r="B56" t="s">
        <v>39</v>
      </c>
      <c r="C56" s="23">
        <v>20000</v>
      </c>
    </row>
    <row r="57" spans="1:7" x14ac:dyDescent="0.35">
      <c r="A57">
        <v>6.3</v>
      </c>
      <c r="B57" t="s">
        <v>40</v>
      </c>
      <c r="C57" s="23">
        <v>35000</v>
      </c>
    </row>
    <row r="58" spans="1:7" x14ac:dyDescent="0.35">
      <c r="A58">
        <v>6.4</v>
      </c>
      <c r="B58" t="s">
        <v>41</v>
      </c>
      <c r="C58" s="23">
        <v>75000</v>
      </c>
    </row>
    <row r="59" spans="1:7" x14ac:dyDescent="0.35">
      <c r="A59">
        <v>6.5</v>
      </c>
      <c r="B59" t="s">
        <v>42</v>
      </c>
      <c r="C59" s="23">
        <v>1000000</v>
      </c>
    </row>
    <row r="61" spans="1:7" x14ac:dyDescent="0.35">
      <c r="B61" t="s">
        <v>9</v>
      </c>
      <c r="C61" s="23">
        <f>SUM(C55:C59)</f>
        <v>1580000</v>
      </c>
    </row>
    <row r="63" spans="1:7" x14ac:dyDescent="0.35">
      <c r="A63">
        <v>7</v>
      </c>
      <c r="B63" s="16" t="s">
        <v>10</v>
      </c>
    </row>
    <row r="64" spans="1:7" x14ac:dyDescent="0.35">
      <c r="A64">
        <v>7.1</v>
      </c>
      <c r="B64" t="s">
        <v>43</v>
      </c>
      <c r="C64" s="23">
        <v>300000</v>
      </c>
    </row>
    <row r="65" spans="1:3" x14ac:dyDescent="0.35">
      <c r="A65">
        <v>7.2</v>
      </c>
      <c r="B65" t="s">
        <v>27</v>
      </c>
      <c r="C65" s="23">
        <v>300000</v>
      </c>
    </row>
    <row r="67" spans="1:3" x14ac:dyDescent="0.35">
      <c r="B67" t="s">
        <v>9</v>
      </c>
      <c r="C67" s="23">
        <f>SUM(C64:C65)</f>
        <v>600000</v>
      </c>
    </row>
    <row r="69" spans="1:3" x14ac:dyDescent="0.35">
      <c r="A69">
        <v>8</v>
      </c>
      <c r="B69" s="47" t="s">
        <v>44</v>
      </c>
      <c r="C69" s="23">
        <v>800000</v>
      </c>
    </row>
    <row r="70" spans="1:3" x14ac:dyDescent="0.35">
      <c r="B70" s="48"/>
    </row>
    <row r="71" spans="1:3" x14ac:dyDescent="0.35">
      <c r="A71">
        <v>9</v>
      </c>
      <c r="B71" s="47" t="s">
        <v>45</v>
      </c>
      <c r="C71" s="23">
        <v>350000</v>
      </c>
    </row>
    <row r="72" spans="1:3" x14ac:dyDescent="0.35">
      <c r="B72" s="48"/>
    </row>
    <row r="73" spans="1:3" x14ac:dyDescent="0.35">
      <c r="A73">
        <v>10</v>
      </c>
      <c r="B73" s="47" t="s">
        <v>46</v>
      </c>
      <c r="C73" s="23">
        <v>1000000</v>
      </c>
    </row>
    <row r="74" spans="1:3" x14ac:dyDescent="0.35">
      <c r="B74" s="48"/>
    </row>
    <row r="75" spans="1:3" x14ac:dyDescent="0.35">
      <c r="A75">
        <v>11</v>
      </c>
      <c r="B75" s="47" t="s">
        <v>47</v>
      </c>
      <c r="C75" s="23">
        <v>100000</v>
      </c>
    </row>
    <row r="77" spans="1:3" x14ac:dyDescent="0.35">
      <c r="B77" t="s">
        <v>48</v>
      </c>
      <c r="C77" s="23">
        <f>SUM(C75+C73+C71+C69+C67+C61+C52+C40+C32+C22+C13)</f>
        <v>15665000</v>
      </c>
    </row>
    <row r="80" spans="1:3" x14ac:dyDescent="0.35">
      <c r="B80" s="9" t="s">
        <v>97</v>
      </c>
    </row>
    <row r="81" spans="2:7" x14ac:dyDescent="0.35">
      <c r="B81" s="11" t="s">
        <v>95</v>
      </c>
    </row>
    <row r="82" spans="2:7" x14ac:dyDescent="0.35">
      <c r="B82" s="14" t="s">
        <v>94</v>
      </c>
    </row>
    <row r="83" spans="2:7" x14ac:dyDescent="0.35">
      <c r="B83" s="15" t="s">
        <v>50</v>
      </c>
    </row>
    <row r="84" spans="2:7" x14ac:dyDescent="0.35">
      <c r="B84" s="12" t="s">
        <v>49</v>
      </c>
    </row>
    <row r="85" spans="2:7" x14ac:dyDescent="0.35">
      <c r="B85" s="16" t="s">
        <v>52</v>
      </c>
    </row>
    <row r="86" spans="2:7" x14ac:dyDescent="0.35">
      <c r="B86" s="17" t="s">
        <v>53</v>
      </c>
    </row>
    <row r="88" spans="2:7" x14ac:dyDescent="0.35">
      <c r="B88" s="21" t="s">
        <v>98</v>
      </c>
      <c r="C88" s="26">
        <f>(C13+C32)*0.3</f>
        <v>1257000</v>
      </c>
      <c r="D88" s="19"/>
      <c r="G88" s="20"/>
    </row>
    <row r="89" spans="2:7" x14ac:dyDescent="0.35">
      <c r="B89" s="44" t="s">
        <v>96</v>
      </c>
      <c r="C89" s="23">
        <f>0.15*C22</f>
        <v>300750</v>
      </c>
      <c r="E89" s="18"/>
    </row>
    <row r="90" spans="2:7" x14ac:dyDescent="0.35">
      <c r="B90" s="47" t="s">
        <v>100</v>
      </c>
      <c r="C90" s="49">
        <f>0.1*(C69+C71+C73+C75)</f>
        <v>225000</v>
      </c>
    </row>
    <row r="91" spans="2:7" x14ac:dyDescent="0.35">
      <c r="B91" s="27"/>
      <c r="C91" s="50">
        <f>SUM(C88:C90)</f>
        <v>1782750</v>
      </c>
      <c r="D91" s="19" t="s">
        <v>54</v>
      </c>
    </row>
    <row r="93" spans="2:7" x14ac:dyDescent="0.35">
      <c r="B93" t="s">
        <v>101</v>
      </c>
      <c r="C93" s="23">
        <v>1561000</v>
      </c>
      <c r="D93" s="51"/>
    </row>
    <row r="94" spans="2:7" x14ac:dyDescent="0.35">
      <c r="B94" t="s">
        <v>102</v>
      </c>
      <c r="C94" s="23">
        <f>C93*0.1</f>
        <v>156100</v>
      </c>
    </row>
    <row r="95" spans="2:7" x14ac:dyDescent="0.35">
      <c r="B95" t="s">
        <v>103</v>
      </c>
      <c r="C95" s="26">
        <f>SUM(C93:C94)</f>
        <v>1717100</v>
      </c>
    </row>
    <row r="96" spans="2:7" x14ac:dyDescent="0.35">
      <c r="B96" t="s">
        <v>104</v>
      </c>
      <c r="C96" s="23">
        <f>C91-C95</f>
        <v>65650</v>
      </c>
    </row>
    <row r="97" spans="2:7" ht="15" thickBot="1" x14ac:dyDescent="0.4">
      <c r="B97" s="52" t="s">
        <v>105</v>
      </c>
      <c r="C97" s="53">
        <f>C95+C96</f>
        <v>1782750</v>
      </c>
      <c r="D97" s="23">
        <v>1783000</v>
      </c>
      <c r="E97" t="s">
        <v>109</v>
      </c>
    </row>
    <row r="98" spans="2:7" ht="15" thickTop="1" x14ac:dyDescent="0.35"/>
    <row r="99" spans="2:7" x14ac:dyDescent="0.35">
      <c r="B99" t="s">
        <v>106</v>
      </c>
      <c r="C99" s="23">
        <f>'one time costs'!F44</f>
        <v>928900</v>
      </c>
      <c r="D99" s="23">
        <v>929000</v>
      </c>
      <c r="E99" t="s">
        <v>109</v>
      </c>
      <c r="G99" t="s">
        <v>110</v>
      </c>
    </row>
    <row r="101" spans="2:7" x14ac:dyDescent="0.35">
      <c r="B101" t="s">
        <v>107</v>
      </c>
      <c r="C101" s="26">
        <f>C97+C99</f>
        <v>2711650</v>
      </c>
    </row>
    <row r="102" spans="2:7" x14ac:dyDescent="0.35">
      <c r="B102" t="s">
        <v>108</v>
      </c>
      <c r="C102" s="23">
        <v>2712000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44"/>
  <sheetViews>
    <sheetView topLeftCell="A25" workbookViewId="0">
      <selection activeCell="F44" sqref="F44"/>
    </sheetView>
  </sheetViews>
  <sheetFormatPr defaultRowHeight="14.5" x14ac:dyDescent="0.35"/>
  <cols>
    <col min="2" max="2" width="2.7265625" customWidth="1"/>
    <col min="3" max="3" width="37.81640625" customWidth="1"/>
    <col min="4" max="4" width="11.08984375" bestFit="1" customWidth="1"/>
    <col min="6" max="6" width="11.08984375" bestFit="1" customWidth="1"/>
  </cols>
  <sheetData>
    <row r="3" spans="2:6" x14ac:dyDescent="0.35">
      <c r="B3" s="28" t="s">
        <v>90</v>
      </c>
    </row>
    <row r="4" spans="2:6" x14ac:dyDescent="0.35">
      <c r="C4" s="29" t="s">
        <v>55</v>
      </c>
      <c r="D4" s="29" t="s">
        <v>56</v>
      </c>
      <c r="E4" s="29" t="s">
        <v>57</v>
      </c>
      <c r="F4" s="29" t="s">
        <v>58</v>
      </c>
    </row>
    <row r="5" spans="2:6" x14ac:dyDescent="0.35">
      <c r="C5" s="30"/>
      <c r="D5" s="30"/>
      <c r="E5" s="30"/>
      <c r="F5" s="30"/>
    </row>
    <row r="6" spans="2:6" x14ac:dyDescent="0.35">
      <c r="C6" s="31" t="s">
        <v>59</v>
      </c>
      <c r="D6" s="30"/>
      <c r="E6" s="30"/>
      <c r="F6" s="30"/>
    </row>
    <row r="7" spans="2:6" x14ac:dyDescent="0.35">
      <c r="C7" s="32" t="s">
        <v>60</v>
      </c>
      <c r="D7" s="23">
        <v>15000</v>
      </c>
      <c r="E7" s="32">
        <v>4</v>
      </c>
      <c r="F7" s="23">
        <f>D7*E7</f>
        <v>60000</v>
      </c>
    </row>
    <row r="8" spans="2:6" x14ac:dyDescent="0.35">
      <c r="C8" s="32" t="s">
        <v>61</v>
      </c>
      <c r="D8" s="23"/>
      <c r="E8" s="32"/>
      <c r="F8" s="23">
        <v>10000</v>
      </c>
    </row>
    <row r="9" spans="2:6" ht="19.5" customHeight="1" x14ac:dyDescent="0.35">
      <c r="C9" s="39" t="s">
        <v>62</v>
      </c>
      <c r="D9" s="45"/>
      <c r="E9" s="39"/>
      <c r="F9" s="45">
        <v>10000</v>
      </c>
    </row>
    <row r="10" spans="2:6" ht="17.25" customHeight="1" x14ac:dyDescent="0.35">
      <c r="C10" s="40" t="s">
        <v>63</v>
      </c>
      <c r="D10" s="45"/>
      <c r="E10" s="39"/>
      <c r="F10" s="45">
        <v>30000</v>
      </c>
    </row>
    <row r="11" spans="2:6" ht="15.75" customHeight="1" x14ac:dyDescent="0.35">
      <c r="C11" s="40" t="s">
        <v>64</v>
      </c>
      <c r="D11" s="45"/>
      <c r="E11" s="39"/>
      <c r="F11" s="45">
        <v>75000</v>
      </c>
    </row>
    <row r="12" spans="2:6" ht="18" customHeight="1" x14ac:dyDescent="0.35">
      <c r="C12" s="33" t="s">
        <v>65</v>
      </c>
      <c r="D12" s="23">
        <v>25</v>
      </c>
      <c r="E12" s="32" t="s">
        <v>66</v>
      </c>
      <c r="F12" s="23">
        <f>200*25</f>
        <v>5000</v>
      </c>
    </row>
    <row r="13" spans="2:6" ht="30.75" customHeight="1" x14ac:dyDescent="0.35">
      <c r="C13" s="34" t="s">
        <v>67</v>
      </c>
      <c r="D13" s="23">
        <v>4000</v>
      </c>
      <c r="E13" s="35">
        <v>1</v>
      </c>
      <c r="F13" s="23">
        <v>4000</v>
      </c>
    </row>
    <row r="14" spans="2:6" x14ac:dyDescent="0.35">
      <c r="C14" s="35" t="s">
        <v>68</v>
      </c>
      <c r="D14" s="23">
        <v>3000</v>
      </c>
      <c r="E14" s="32">
        <v>1</v>
      </c>
      <c r="F14" s="23">
        <v>3000</v>
      </c>
    </row>
    <row r="15" spans="2:6" x14ac:dyDescent="0.35">
      <c r="C15" s="35" t="s">
        <v>69</v>
      </c>
      <c r="D15" s="23">
        <v>6000</v>
      </c>
      <c r="E15" s="32">
        <v>4</v>
      </c>
      <c r="F15" s="23">
        <v>24000</v>
      </c>
    </row>
    <row r="16" spans="2:6" x14ac:dyDescent="0.35">
      <c r="C16" s="35"/>
      <c r="D16" s="23"/>
      <c r="E16" s="32"/>
      <c r="F16" s="23"/>
    </row>
    <row r="17" spans="3:6" x14ac:dyDescent="0.35">
      <c r="C17" s="32"/>
      <c r="D17" s="23"/>
      <c r="E17" s="32"/>
      <c r="F17" s="46">
        <f>SUM(F7:F15)</f>
        <v>221000</v>
      </c>
    </row>
    <row r="18" spans="3:6" x14ac:dyDescent="0.35">
      <c r="C18" s="32"/>
      <c r="D18" s="23"/>
      <c r="E18" s="32"/>
      <c r="F18" s="23"/>
    </row>
    <row r="19" spans="3:6" x14ac:dyDescent="0.35">
      <c r="C19" s="36" t="s">
        <v>70</v>
      </c>
      <c r="D19" s="23"/>
      <c r="E19" s="32"/>
      <c r="F19" s="23"/>
    </row>
    <row r="20" spans="3:6" x14ac:dyDescent="0.35">
      <c r="C20" t="s">
        <v>71</v>
      </c>
      <c r="D20" s="23">
        <v>9000</v>
      </c>
      <c r="E20" s="32">
        <v>12</v>
      </c>
      <c r="F20" s="23">
        <f t="shared" ref="F20:F21" si="0">D20*E20</f>
        <v>108000</v>
      </c>
    </row>
    <row r="21" spans="3:6" x14ac:dyDescent="0.35">
      <c r="C21" t="s">
        <v>91</v>
      </c>
      <c r="D21" s="23">
        <v>30000</v>
      </c>
      <c r="E21" s="32">
        <v>3</v>
      </c>
      <c r="F21" s="23">
        <f t="shared" si="0"/>
        <v>90000</v>
      </c>
    </row>
    <row r="22" spans="3:6" ht="26.25" customHeight="1" x14ac:dyDescent="0.35">
      <c r="C22" s="37" t="s">
        <v>72</v>
      </c>
      <c r="D22" s="23">
        <v>90000</v>
      </c>
      <c r="E22" s="32">
        <v>1</v>
      </c>
      <c r="F22" s="23">
        <f>D22*E22</f>
        <v>90000</v>
      </c>
    </row>
    <row r="23" spans="3:6" x14ac:dyDescent="0.35">
      <c r="C23" s="32" t="s">
        <v>73</v>
      </c>
      <c r="D23" s="23">
        <v>2000</v>
      </c>
      <c r="E23" s="32">
        <v>2</v>
      </c>
      <c r="F23" s="23">
        <f>D23*E23</f>
        <v>4000</v>
      </c>
    </row>
    <row r="24" spans="3:6" x14ac:dyDescent="0.35">
      <c r="C24" s="32" t="s">
        <v>74</v>
      </c>
      <c r="D24" s="23"/>
      <c r="E24" s="32"/>
      <c r="F24" s="23">
        <v>7000</v>
      </c>
    </row>
    <row r="25" spans="3:6" x14ac:dyDescent="0.35">
      <c r="C25" s="33" t="s">
        <v>75</v>
      </c>
      <c r="D25" s="23">
        <v>30000</v>
      </c>
      <c r="E25" s="32">
        <v>1</v>
      </c>
      <c r="F25" s="23">
        <f>D25*E25</f>
        <v>30000</v>
      </c>
    </row>
    <row r="26" spans="3:6" x14ac:dyDescent="0.35">
      <c r="C26" s="32" t="s">
        <v>76</v>
      </c>
      <c r="D26" s="23"/>
      <c r="E26" s="32"/>
      <c r="F26" s="23">
        <v>27000</v>
      </c>
    </row>
    <row r="27" spans="3:6" x14ac:dyDescent="0.35">
      <c r="C27" s="32" t="s">
        <v>77</v>
      </c>
      <c r="D27" s="23"/>
      <c r="E27" s="32"/>
      <c r="F27" s="23">
        <v>20000</v>
      </c>
    </row>
    <row r="28" spans="3:6" x14ac:dyDescent="0.35">
      <c r="C28" t="s">
        <v>78</v>
      </c>
      <c r="D28" s="23">
        <v>6700</v>
      </c>
      <c r="E28" s="32">
        <v>2</v>
      </c>
      <c r="F28" s="23">
        <f>D28*E28</f>
        <v>13400</v>
      </c>
    </row>
    <row r="29" spans="3:6" x14ac:dyDescent="0.35">
      <c r="C29" s="32"/>
      <c r="D29" s="23"/>
      <c r="E29" s="32"/>
      <c r="F29" s="23"/>
    </row>
    <row r="30" spans="3:6" x14ac:dyDescent="0.35">
      <c r="C30" s="28" t="s">
        <v>79</v>
      </c>
      <c r="D30" s="23"/>
      <c r="E30" s="32"/>
      <c r="F30" s="23"/>
    </row>
    <row r="31" spans="3:6" ht="30.75" customHeight="1" x14ac:dyDescent="0.35">
      <c r="C31" s="38" t="s">
        <v>80</v>
      </c>
      <c r="D31" s="23">
        <v>15000</v>
      </c>
      <c r="E31" s="32">
        <v>1</v>
      </c>
      <c r="F31" s="23">
        <f t="shared" ref="F31:F40" si="1">D31*E31</f>
        <v>15000</v>
      </c>
    </row>
    <row r="32" spans="3:6" ht="15.75" customHeight="1" x14ac:dyDescent="0.35">
      <c r="C32" s="38" t="s">
        <v>81</v>
      </c>
      <c r="D32" s="23">
        <v>8500</v>
      </c>
      <c r="E32" s="32">
        <v>1</v>
      </c>
      <c r="F32" s="23">
        <f t="shared" si="1"/>
        <v>8500</v>
      </c>
    </row>
    <row r="33" spans="3:6" ht="32.25" customHeight="1" x14ac:dyDescent="0.35">
      <c r="C33" s="38" t="s">
        <v>82</v>
      </c>
      <c r="D33" s="23">
        <v>8000</v>
      </c>
      <c r="E33" s="32">
        <v>1</v>
      </c>
      <c r="F33" s="23">
        <f t="shared" si="1"/>
        <v>8000</v>
      </c>
    </row>
    <row r="34" spans="3:6" ht="44.25" customHeight="1" x14ac:dyDescent="0.35">
      <c r="C34" s="38" t="s">
        <v>83</v>
      </c>
      <c r="D34" s="23">
        <v>24000</v>
      </c>
      <c r="E34" s="32">
        <v>1</v>
      </c>
      <c r="F34" s="23">
        <f t="shared" si="1"/>
        <v>24000</v>
      </c>
    </row>
    <row r="35" spans="3:6" ht="20.25" customHeight="1" x14ac:dyDescent="0.35">
      <c r="C35" s="38" t="s">
        <v>84</v>
      </c>
      <c r="D35" s="23">
        <v>2500</v>
      </c>
      <c r="E35" s="32">
        <v>1</v>
      </c>
      <c r="F35" s="23">
        <f t="shared" si="1"/>
        <v>2500</v>
      </c>
    </row>
    <row r="36" spans="3:6" ht="30.75" customHeight="1" x14ac:dyDescent="0.35">
      <c r="C36" s="38" t="s">
        <v>85</v>
      </c>
      <c r="D36" s="23">
        <v>3500</v>
      </c>
      <c r="E36" s="32">
        <v>1</v>
      </c>
      <c r="F36" s="23">
        <f t="shared" si="1"/>
        <v>3500</v>
      </c>
    </row>
    <row r="37" spans="3:6" ht="29.25" customHeight="1" x14ac:dyDescent="0.35">
      <c r="C37" s="38" t="s">
        <v>86</v>
      </c>
      <c r="D37" s="23">
        <v>15000</v>
      </c>
      <c r="E37" s="32">
        <v>1</v>
      </c>
      <c r="F37" s="23">
        <f t="shared" si="1"/>
        <v>15000</v>
      </c>
    </row>
    <row r="38" spans="3:6" ht="30" customHeight="1" x14ac:dyDescent="0.35">
      <c r="C38" s="38" t="s">
        <v>87</v>
      </c>
      <c r="D38" s="23">
        <v>1500</v>
      </c>
      <c r="E38" s="32">
        <v>10</v>
      </c>
      <c r="F38" s="23">
        <f t="shared" si="1"/>
        <v>15000</v>
      </c>
    </row>
    <row r="39" spans="3:6" ht="18.75" customHeight="1" x14ac:dyDescent="0.35">
      <c r="C39" s="38" t="s">
        <v>88</v>
      </c>
      <c r="D39" s="23">
        <v>179000</v>
      </c>
      <c r="E39" s="32">
        <v>1</v>
      </c>
      <c r="F39" s="23">
        <f t="shared" si="1"/>
        <v>179000</v>
      </c>
    </row>
    <row r="40" spans="3:6" ht="28.5" customHeight="1" x14ac:dyDescent="0.35">
      <c r="C40" s="38" t="s">
        <v>89</v>
      </c>
      <c r="D40" s="23">
        <f>600*80</f>
        <v>48000</v>
      </c>
      <c r="E40" s="32">
        <v>1</v>
      </c>
      <c r="F40" s="23">
        <f t="shared" si="1"/>
        <v>48000</v>
      </c>
    </row>
    <row r="41" spans="3:6" x14ac:dyDescent="0.35">
      <c r="C41" s="32"/>
      <c r="D41" s="32"/>
      <c r="E41" s="32"/>
      <c r="F41" s="23"/>
    </row>
    <row r="42" spans="3:6" x14ac:dyDescent="0.35">
      <c r="C42" s="32"/>
      <c r="D42" s="32"/>
      <c r="E42" s="32"/>
      <c r="F42" s="46">
        <f>SUM(F20:F40)</f>
        <v>707900</v>
      </c>
    </row>
    <row r="44" spans="3:6" x14ac:dyDescent="0.35">
      <c r="C44" t="s">
        <v>99</v>
      </c>
      <c r="F44" s="43">
        <f>F17+F42</f>
        <v>928900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 expenses Budget </vt:lpstr>
      <vt:lpstr>one time costs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2017-11-20T19:28:00Z</dcterms:modified>
</cp:coreProperties>
</file>