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410"/>
  <workbookPr/>
  <mc:AlternateContent xmlns:mc="http://schemas.openxmlformats.org/markup-compatibility/2006">
    <mc:Choice Requires="x15">
      <x15ac:absPath xmlns:x15ac="http://schemas.microsoft.com/office/spreadsheetml/2010/11/ac" url="/Users/payaltiwari/Desktop/Gramya/"/>
    </mc:Choice>
  </mc:AlternateContent>
  <bookViews>
    <workbookView xWindow="2900" yWindow="7260" windowWidth="22200" windowHeight="16460"/>
  </bookViews>
  <sheets>
    <sheet name="Gramya Budget-2017-18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57" i="1" l="1"/>
  <c r="E56" i="1"/>
  <c r="D5" i="1"/>
  <c r="D6" i="1"/>
  <c r="D7" i="1"/>
  <c r="D8" i="1"/>
  <c r="D9" i="1"/>
  <c r="D10" i="1"/>
  <c r="D11" i="1"/>
  <c r="D12" i="1"/>
  <c r="D13" i="1"/>
  <c r="E13" i="1"/>
  <c r="D15" i="1"/>
  <c r="E15" i="1"/>
  <c r="D17" i="1"/>
  <c r="E17" i="1"/>
  <c r="D19" i="1"/>
  <c r="D20" i="1"/>
  <c r="D21" i="1"/>
  <c r="D22" i="1"/>
  <c r="E23" i="1"/>
  <c r="D25" i="1"/>
  <c r="E31" i="1"/>
  <c r="D40" i="1"/>
  <c r="D41" i="1"/>
  <c r="E42" i="1"/>
  <c r="D44" i="1"/>
  <c r="D45" i="1"/>
  <c r="E46" i="1"/>
  <c r="E53" i="1"/>
  <c r="E54" i="1"/>
  <c r="D33" i="1"/>
  <c r="D32" i="1"/>
</calcChain>
</file>

<file path=xl/sharedStrings.xml><?xml version="1.0" encoding="utf-8"?>
<sst xmlns="http://schemas.openxmlformats.org/spreadsheetml/2006/main" count="94" uniqueCount="85">
  <si>
    <t>GRAMYA SANSTHAN</t>
  </si>
  <si>
    <t>Budget for the Year 2017-18</t>
  </si>
  <si>
    <t>S. No</t>
  </si>
  <si>
    <t>Particulars</t>
  </si>
  <si>
    <t>Details</t>
  </si>
  <si>
    <t>Amount In Rupees</t>
  </si>
  <si>
    <t>Total</t>
  </si>
  <si>
    <t>Honorarium:</t>
  </si>
  <si>
    <t>12 Teachers for Naugarh @ 4000/- PM</t>
  </si>
  <si>
    <t>12x4000x12</t>
  </si>
  <si>
    <t>4 Teachers for Chakia @ 3700/- PM</t>
  </si>
  <si>
    <t>4x3700x12</t>
  </si>
  <si>
    <t>Community Mobilizer @8000 /- PM</t>
  </si>
  <si>
    <t>8000x12</t>
  </si>
  <si>
    <t>Education Facilitator @ 8000/- PM</t>
  </si>
  <si>
    <t>Health Facilitator @8000 /- PM</t>
  </si>
  <si>
    <t>Women Coordinator @8000/- PM</t>
  </si>
  <si>
    <t>Programme Coordinator @ 14500/- PM</t>
  </si>
  <si>
    <t>14500x12</t>
  </si>
  <si>
    <t>Computer Teacher @ 7000/- PM</t>
  </si>
  <si>
    <t>7000x12</t>
  </si>
  <si>
    <t>Accountant @ 10000/- PM</t>
  </si>
  <si>
    <t>10000x12</t>
  </si>
  <si>
    <t>Educational Materials:</t>
  </si>
  <si>
    <t>(For 575 Students @ 275/-)</t>
  </si>
  <si>
    <t>575x275</t>
  </si>
  <si>
    <t>Playing Materials:</t>
  </si>
  <si>
    <t>( Rs. 3000 X 8 Centre)</t>
  </si>
  <si>
    <t>3000x8</t>
  </si>
  <si>
    <t>Administrative Expanses:</t>
  </si>
  <si>
    <t>1- Printing &amp; Stationary</t>
  </si>
  <si>
    <t>2000x12</t>
  </si>
  <si>
    <t>2- Postage, Telephone &amp; Xerox</t>
  </si>
  <si>
    <t>2500x12</t>
  </si>
  <si>
    <t>3- Travel &amp; Conveyance</t>
  </si>
  <si>
    <t>5500x12</t>
  </si>
  <si>
    <t>4- Office Rent</t>
  </si>
  <si>
    <t>5000x12</t>
  </si>
  <si>
    <t>5- Audit Fees</t>
  </si>
  <si>
    <t>Bal Mahotsava (Balmela):</t>
  </si>
  <si>
    <t>1- Fooding (650 Children x 70/- Per Children)</t>
  </si>
  <si>
    <t>650x70</t>
  </si>
  <si>
    <t>2- Tent</t>
  </si>
  <si>
    <t>3- Generator Set &amp; Mike Set</t>
  </si>
  <si>
    <t>4- Beding</t>
  </si>
  <si>
    <t>5- Prize for Children</t>
  </si>
  <si>
    <t>6- Conveyance</t>
  </si>
  <si>
    <t>7- Banner, Photography, Staionery, etc.</t>
  </si>
  <si>
    <t>Teachers Training</t>
  </si>
  <si>
    <t>16 x 1650</t>
  </si>
  <si>
    <r>
      <rPr>
        <b/>
        <sz val="10"/>
        <color indexed="8"/>
        <rFont val="Arial"/>
      </rPr>
      <t>Taat Patti (Mat</t>
    </r>
    <r>
      <rPr>
        <sz val="10"/>
        <color indexed="8"/>
        <rFont val="Arial"/>
      </rPr>
      <t>)</t>
    </r>
  </si>
  <si>
    <t>8 Centers</t>
  </si>
  <si>
    <t>Miscellanious Expences</t>
  </si>
  <si>
    <t>Health Mela</t>
  </si>
  <si>
    <t>Once in Year</t>
  </si>
  <si>
    <t>Creative Workshop with Youth</t>
  </si>
  <si>
    <t>Womens Day</t>
  </si>
  <si>
    <t>12</t>
  </si>
  <si>
    <t>Summer Camp</t>
  </si>
  <si>
    <t>Children Exposure</t>
  </si>
  <si>
    <t>1- Travel &amp; Conveyance</t>
  </si>
  <si>
    <t>125x250</t>
  </si>
  <si>
    <t>2- Fooding</t>
  </si>
  <si>
    <t>125x150</t>
  </si>
  <si>
    <t>3- Miscellanious Expences</t>
  </si>
  <si>
    <t>Staff Exposure</t>
  </si>
  <si>
    <t>1- Travel &amp; Conveyance (16 Teacher x Rs.2000 Per Person)</t>
  </si>
  <si>
    <t>16x2000</t>
  </si>
  <si>
    <t>2- Boarding &amp; Lodging (16 Teacher x Rs.1000 Per Day x 2day)</t>
  </si>
  <si>
    <t>16x150</t>
  </si>
  <si>
    <r>
      <rPr>
        <b/>
        <sz val="10"/>
        <color indexed="8"/>
        <rFont val="Arial"/>
      </rPr>
      <t xml:space="preserve">Celebration of the Important Days/National Days </t>
    </r>
    <r>
      <rPr>
        <sz val="10"/>
        <color indexed="8"/>
        <rFont val="Arial"/>
      </rPr>
      <t>(Independence Day and Republic Day, Women Activism (25 Nov to 10 Dec) for organizing campaigns, rallies and other activities in the village.</t>
    </r>
  </si>
  <si>
    <t>3 Days residential training on Menstrual Hygiene Management (MHM) with the adolescent girls/peer leaders</t>
  </si>
  <si>
    <t>Travel fair of the participants (approx. 40 nos. @150/- per participant to &amp; fro)</t>
  </si>
  <si>
    <t>Fooding (@Rs. 250/-*45 participants*3 days)</t>
  </si>
  <si>
    <t>Training stationaries and learning material, banner etc.</t>
  </si>
  <si>
    <t>Projector with Screen</t>
  </si>
  <si>
    <t>One Time</t>
  </si>
  <si>
    <t>In Rupees</t>
  </si>
  <si>
    <t>Rs. Twenty Three Lac Fifty Four Thousand One Hundred Twenty Five Only.</t>
  </si>
  <si>
    <t xml:space="preserve"> Note: We have decided not to fund staff exposure this year. </t>
  </si>
  <si>
    <t xml:space="preserve">Note: We are funding It this year but from next year I have requested Bindu JI to plan it together with health mela (see above) </t>
  </si>
  <si>
    <t>After discussion this is what we have agreed upon</t>
  </si>
  <si>
    <t xml:space="preserve">Total: </t>
  </si>
  <si>
    <t>First disbursement will be 50% of total amount</t>
  </si>
  <si>
    <t>11,50,000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</si>
</sst>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</font>
    <font>
      <b/>
      <sz val="14"/>
      <color indexed="8"/>
      <name val="Calibri"/>
    </font>
    <font>
      <b/>
      <sz val="16"/>
      <color indexed="8"/>
      <name val="Arial"/>
    </font>
    <font>
      <b/>
      <sz val="11"/>
      <color indexed="8"/>
      <name val="Arial"/>
    </font>
    <font>
      <b/>
      <sz val="10"/>
      <color indexed="8"/>
      <name val="Arial"/>
    </font>
    <font>
      <sz val="10"/>
      <color indexed="8"/>
      <name val="Arial"/>
    </font>
    <font>
      <sz val="12"/>
      <color indexed="8"/>
      <name val="Arial"/>
    </font>
    <font>
      <b/>
      <sz val="12"/>
      <color indexed="8"/>
      <name val="Arial"/>
    </font>
    <font>
      <sz val="11"/>
      <color rgb="FFFF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NumberFormat="0" applyFill="0" applyBorder="0" applyProtection="0"/>
  </cellStyleXfs>
  <cellXfs count="39">
    <xf numFmtId="0" fontId="0" fillId="0" borderId="0" xfId="0" applyFont="1" applyAlignment="1"/>
    <xf numFmtId="0" fontId="0" fillId="0" borderId="0" xfId="0" applyNumberFormat="1" applyFont="1" applyAlignment="1"/>
    <xf numFmtId="49" fontId="3" fillId="3" borderId="1" xfId="0" applyNumberFormat="1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 wrapText="1"/>
    </xf>
    <xf numFmtId="0" fontId="4" fillId="4" borderId="1" xfId="0" applyNumberFormat="1" applyFont="1" applyFill="1" applyBorder="1" applyAlignment="1">
      <alignment horizontal="center" vertical="top"/>
    </xf>
    <xf numFmtId="49" fontId="4" fillId="4" borderId="1" xfId="0" applyNumberFormat="1" applyFont="1" applyFill="1" applyBorder="1" applyAlignment="1">
      <alignment horizontal="left" vertical="top"/>
    </xf>
    <xf numFmtId="0" fontId="5" fillId="4" borderId="1" xfId="0" applyFont="1" applyFill="1" applyBorder="1" applyAlignment="1">
      <alignment horizontal="left" vertical="top"/>
    </xf>
    <xf numFmtId="0" fontId="4" fillId="4" borderId="1" xfId="0" applyFont="1" applyFill="1" applyBorder="1" applyAlignment="1">
      <alignment horizontal="left" vertical="top"/>
    </xf>
    <xf numFmtId="49" fontId="5" fillId="4" borderId="1" xfId="0" applyNumberFormat="1" applyFont="1" applyFill="1" applyBorder="1" applyAlignment="1">
      <alignment horizontal="left" vertical="top"/>
    </xf>
    <xf numFmtId="2" fontId="5" fillId="4" borderId="1" xfId="0" applyNumberFormat="1" applyFont="1" applyFill="1" applyBorder="1" applyAlignment="1">
      <alignment horizontal="right" vertical="top"/>
    </xf>
    <xf numFmtId="0" fontId="5" fillId="4" borderId="1" xfId="0" applyNumberFormat="1" applyFont="1" applyFill="1" applyBorder="1" applyAlignment="1">
      <alignment horizontal="left" vertical="top"/>
    </xf>
    <xf numFmtId="49" fontId="4" fillId="4" borderId="1" xfId="0" applyNumberFormat="1" applyFont="1" applyFill="1" applyBorder="1" applyAlignment="1">
      <alignment horizontal="center" vertical="center" wrapText="1"/>
    </xf>
    <xf numFmtId="49" fontId="4" fillId="4" borderId="1" xfId="0" applyNumberFormat="1" applyFont="1" applyFill="1" applyBorder="1" applyAlignment="1">
      <alignment horizontal="left" vertical="top" wrapText="1"/>
    </xf>
    <xf numFmtId="0" fontId="4" fillId="4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49" fontId="5" fillId="4" borderId="1" xfId="0" applyNumberFormat="1" applyFont="1" applyFill="1" applyBorder="1" applyAlignment="1">
      <alignment horizontal="left" vertical="top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left" vertical="center"/>
    </xf>
    <xf numFmtId="49" fontId="7" fillId="5" borderId="1" xfId="0" applyNumberFormat="1" applyFont="1" applyFill="1" applyBorder="1" applyAlignment="1">
      <alignment horizontal="left" vertical="center"/>
    </xf>
    <xf numFmtId="2" fontId="6" fillId="5" borderId="1" xfId="0" applyNumberFormat="1" applyFont="1" applyFill="1" applyBorder="1" applyAlignment="1">
      <alignment horizontal="right" vertical="center"/>
    </xf>
    <xf numFmtId="0" fontId="6" fillId="6" borderId="1" xfId="0" applyFont="1" applyFill="1" applyBorder="1" applyAlignment="1">
      <alignment horizontal="left" vertical="center"/>
    </xf>
    <xf numFmtId="49" fontId="7" fillId="6" borderId="1" xfId="0" applyNumberFormat="1" applyFont="1" applyFill="1" applyBorder="1" applyAlignment="1">
      <alignment horizontal="left" vertical="center"/>
    </xf>
    <xf numFmtId="0" fontId="7" fillId="6" borderId="1" xfId="0" applyFont="1" applyFill="1" applyBorder="1" applyAlignment="1">
      <alignment horizontal="left" vertical="center"/>
    </xf>
    <xf numFmtId="49" fontId="2" fillId="2" borderId="2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2" fontId="5" fillId="4" borderId="2" xfId="0" applyNumberFormat="1" applyFont="1" applyFill="1" applyBorder="1" applyAlignment="1">
      <alignment horizontal="right" vertical="top"/>
    </xf>
    <xf numFmtId="2" fontId="4" fillId="4" borderId="2" xfId="0" applyNumberFormat="1" applyFont="1" applyFill="1" applyBorder="1" applyAlignment="1">
      <alignment horizontal="right" vertical="top"/>
    </xf>
    <xf numFmtId="2" fontId="7" fillId="5" borderId="2" xfId="0" applyNumberFormat="1" applyFont="1" applyFill="1" applyBorder="1" applyAlignment="1">
      <alignment horizontal="right" vertical="center"/>
    </xf>
    <xf numFmtId="0" fontId="7" fillId="6" borderId="2" xfId="0" applyFont="1" applyFill="1" applyBorder="1" applyAlignment="1">
      <alignment horizontal="left" vertical="center"/>
    </xf>
    <xf numFmtId="0" fontId="0" fillId="0" borderId="4" xfId="0" applyNumberFormat="1" applyFont="1" applyBorder="1" applyAlignment="1"/>
    <xf numFmtId="0" fontId="8" fillId="0" borderId="4" xfId="0" applyNumberFormat="1" applyFont="1" applyBorder="1" applyAlignment="1"/>
    <xf numFmtId="2" fontId="0" fillId="0" borderId="4" xfId="0" applyNumberFormat="1" applyFont="1" applyBorder="1" applyAlignment="1"/>
    <xf numFmtId="0" fontId="5" fillId="4" borderId="2" xfId="0" applyFont="1" applyFill="1" applyBorder="1" applyAlignment="1">
      <alignment horizontal="left" vertical="top"/>
    </xf>
    <xf numFmtId="49" fontId="3" fillId="3" borderId="2" xfId="0" applyNumberFormat="1" applyFont="1" applyFill="1" applyBorder="1" applyAlignment="1">
      <alignment horizontal="center" vertical="center"/>
    </xf>
    <xf numFmtId="0" fontId="0" fillId="7" borderId="0" xfId="0" applyNumberFormat="1" applyFont="1" applyFill="1" applyAlignment="1"/>
    <xf numFmtId="2" fontId="0" fillId="7" borderId="0" xfId="0" applyNumberFormat="1" applyFont="1" applyFill="1" applyAlignment="1"/>
  </cellXfs>
  <cellStyles count="1">
    <cellStyle name="Normal" xfId="0" builtinId="0"/>
  </cellStyles>
  <dxfs count="0"/>
  <tableStyles count="0" defaultPivotStyle="PivotStyleMedium7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BF00"/>
      <rgbColor rgb="FFA6A5A5"/>
      <rgbColor rgb="FFFFFFFF"/>
      <rgbColor rgb="FF92CF4F"/>
      <rgbColor rgb="FFFEFE00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50800" rotWithShape="0">
              <a:srgbClr val="000000">
                <a:alpha val="64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54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50800" rotWithShape="0">
            <a:srgbClr val="000000">
              <a:alpha val="64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8"/>
  <sheetViews>
    <sheetView showGridLines="0" tabSelected="1" topLeftCell="A38" workbookViewId="0">
      <selection activeCell="E60" sqref="E60"/>
    </sheetView>
  </sheetViews>
  <sheetFormatPr baseColWidth="10" defaultColWidth="8.83203125" defaultRowHeight="15" customHeight="1" x14ac:dyDescent="0.2"/>
  <cols>
    <col min="1" max="1" width="6.33203125" style="1" customWidth="1"/>
    <col min="2" max="2" width="52.1640625" style="1" customWidth="1"/>
    <col min="3" max="3" width="12" style="1" customWidth="1"/>
    <col min="4" max="4" width="19.33203125" style="1" customWidth="1"/>
    <col min="5" max="5" width="16.1640625" style="1" customWidth="1"/>
    <col min="6" max="12" width="8.83203125" style="1" customWidth="1"/>
    <col min="13" max="256" width="8.83203125" customWidth="1"/>
  </cols>
  <sheetData>
    <row r="1" spans="1:12" ht="18.75" customHeight="1" x14ac:dyDescent="0.25">
      <c r="A1" s="26" t="s">
        <v>0</v>
      </c>
      <c r="B1" s="27"/>
      <c r="C1" s="27"/>
      <c r="D1" s="27"/>
      <c r="E1" s="27"/>
    </row>
    <row r="2" spans="1:12" ht="17.75" customHeight="1" x14ac:dyDescent="0.2">
      <c r="A2" s="24" t="s">
        <v>1</v>
      </c>
      <c r="B2" s="25"/>
      <c r="C2" s="25"/>
      <c r="D2" s="25"/>
      <c r="E2" s="25"/>
      <c r="F2" s="32"/>
      <c r="G2" s="32"/>
      <c r="H2" s="32"/>
      <c r="I2" s="32"/>
      <c r="J2" s="32"/>
      <c r="K2" s="32"/>
      <c r="L2" s="32"/>
    </row>
    <row r="3" spans="1:12" ht="20.25" customHeight="1" x14ac:dyDescent="0.2">
      <c r="A3" s="2" t="s">
        <v>2</v>
      </c>
      <c r="B3" s="2" t="s">
        <v>3</v>
      </c>
      <c r="C3" s="2" t="s">
        <v>4</v>
      </c>
      <c r="D3" s="3" t="s">
        <v>5</v>
      </c>
      <c r="E3" s="36" t="s">
        <v>6</v>
      </c>
      <c r="F3" s="32"/>
      <c r="G3" s="32"/>
      <c r="H3" s="32"/>
      <c r="I3" s="32"/>
      <c r="J3" s="32"/>
      <c r="K3" s="32"/>
      <c r="L3" s="32"/>
    </row>
    <row r="4" spans="1:12" ht="14.75" customHeight="1" x14ac:dyDescent="0.2">
      <c r="A4" s="4">
        <v>1</v>
      </c>
      <c r="B4" s="5" t="s">
        <v>7</v>
      </c>
      <c r="C4" s="6"/>
      <c r="D4" s="6"/>
      <c r="E4" s="35"/>
      <c r="F4" s="32"/>
      <c r="G4" s="32"/>
      <c r="H4" s="32"/>
      <c r="I4" s="32"/>
      <c r="J4" s="32"/>
      <c r="K4" s="32"/>
      <c r="L4" s="32"/>
    </row>
    <row r="5" spans="1:12" ht="14.75" customHeight="1" x14ac:dyDescent="0.2">
      <c r="A5" s="7"/>
      <c r="B5" s="8" t="s">
        <v>8</v>
      </c>
      <c r="C5" s="8" t="s">
        <v>9</v>
      </c>
      <c r="D5" s="9">
        <f>12*4000*12</f>
        <v>576000</v>
      </c>
      <c r="E5" s="28"/>
      <c r="F5" s="32"/>
      <c r="G5" s="32"/>
      <c r="H5" s="32"/>
      <c r="I5" s="32"/>
      <c r="J5" s="32"/>
      <c r="K5" s="32"/>
      <c r="L5" s="32"/>
    </row>
    <row r="6" spans="1:12" ht="14.75" customHeight="1" x14ac:dyDescent="0.2">
      <c r="A6" s="7"/>
      <c r="B6" s="8" t="s">
        <v>10</v>
      </c>
      <c r="C6" s="8" t="s">
        <v>11</v>
      </c>
      <c r="D6" s="9">
        <f>12*3700*4</f>
        <v>177600</v>
      </c>
      <c r="E6" s="28"/>
      <c r="F6" s="32"/>
      <c r="G6" s="32"/>
      <c r="H6" s="32"/>
      <c r="I6" s="32"/>
      <c r="J6" s="32"/>
      <c r="K6" s="32"/>
      <c r="L6" s="32"/>
    </row>
    <row r="7" spans="1:12" ht="14.75" customHeight="1" x14ac:dyDescent="0.2">
      <c r="A7" s="7"/>
      <c r="B7" s="8" t="s">
        <v>12</v>
      </c>
      <c r="C7" s="8" t="s">
        <v>13</v>
      </c>
      <c r="D7" s="9">
        <f t="shared" ref="D7:D10" si="0">12*8000</f>
        <v>96000</v>
      </c>
      <c r="E7" s="28"/>
      <c r="F7" s="32"/>
      <c r="G7" s="32"/>
      <c r="H7" s="32"/>
      <c r="I7" s="32"/>
      <c r="J7" s="32"/>
      <c r="K7" s="32"/>
      <c r="L7" s="32"/>
    </row>
    <row r="8" spans="1:12" ht="14.75" customHeight="1" x14ac:dyDescent="0.2">
      <c r="A8" s="7"/>
      <c r="B8" s="8" t="s">
        <v>14</v>
      </c>
      <c r="C8" s="8" t="s">
        <v>13</v>
      </c>
      <c r="D8" s="9">
        <f t="shared" si="0"/>
        <v>96000</v>
      </c>
      <c r="E8" s="28"/>
      <c r="F8" s="32"/>
      <c r="G8" s="32"/>
      <c r="H8" s="32"/>
      <c r="I8" s="32"/>
      <c r="J8" s="32"/>
      <c r="K8" s="32"/>
      <c r="L8" s="32"/>
    </row>
    <row r="9" spans="1:12" ht="14.75" customHeight="1" x14ac:dyDescent="0.2">
      <c r="A9" s="7"/>
      <c r="B9" s="8" t="s">
        <v>15</v>
      </c>
      <c r="C9" s="8" t="s">
        <v>13</v>
      </c>
      <c r="D9" s="9">
        <f t="shared" si="0"/>
        <v>96000</v>
      </c>
      <c r="E9" s="28"/>
      <c r="F9" s="32"/>
      <c r="G9" s="32"/>
      <c r="H9" s="32"/>
      <c r="I9" s="32"/>
      <c r="J9" s="32"/>
      <c r="K9" s="32"/>
      <c r="L9" s="32"/>
    </row>
    <row r="10" spans="1:12" ht="14.75" customHeight="1" x14ac:dyDescent="0.2">
      <c r="A10" s="7"/>
      <c r="B10" s="8" t="s">
        <v>16</v>
      </c>
      <c r="C10" s="8" t="s">
        <v>13</v>
      </c>
      <c r="D10" s="9">
        <f t="shared" si="0"/>
        <v>96000</v>
      </c>
      <c r="E10" s="28"/>
      <c r="F10" s="32"/>
      <c r="G10" s="32"/>
      <c r="H10" s="32"/>
      <c r="I10" s="32"/>
      <c r="J10" s="32"/>
      <c r="K10" s="32"/>
      <c r="L10" s="32"/>
    </row>
    <row r="11" spans="1:12" ht="14.75" customHeight="1" x14ac:dyDescent="0.2">
      <c r="A11" s="7"/>
      <c r="B11" s="8" t="s">
        <v>17</v>
      </c>
      <c r="C11" s="8" t="s">
        <v>18</v>
      </c>
      <c r="D11" s="9">
        <f>14500*12</f>
        <v>174000</v>
      </c>
      <c r="E11" s="28"/>
      <c r="F11" s="32"/>
      <c r="G11" s="32"/>
      <c r="H11" s="32"/>
      <c r="I11" s="32"/>
      <c r="J11" s="32"/>
      <c r="K11" s="32"/>
      <c r="L11" s="32"/>
    </row>
    <row r="12" spans="1:12" ht="14.75" customHeight="1" x14ac:dyDescent="0.2">
      <c r="A12" s="7"/>
      <c r="B12" s="8" t="s">
        <v>19</v>
      </c>
      <c r="C12" s="8" t="s">
        <v>20</v>
      </c>
      <c r="D12" s="9">
        <f>7000*12</f>
        <v>84000</v>
      </c>
      <c r="E12" s="28"/>
      <c r="F12" s="32"/>
      <c r="G12" s="32"/>
      <c r="H12" s="32"/>
      <c r="I12" s="32"/>
      <c r="J12" s="32"/>
      <c r="K12" s="32"/>
      <c r="L12" s="32"/>
    </row>
    <row r="13" spans="1:12" ht="14.75" customHeight="1" x14ac:dyDescent="0.2">
      <c r="A13" s="7"/>
      <c r="B13" s="8" t="s">
        <v>21</v>
      </c>
      <c r="C13" s="8" t="s">
        <v>22</v>
      </c>
      <c r="D13" s="9">
        <f>10000*12</f>
        <v>120000</v>
      </c>
      <c r="E13" s="29">
        <f>SUM(D5:D13)</f>
        <v>1515600</v>
      </c>
      <c r="F13" s="32"/>
      <c r="G13" s="32"/>
      <c r="H13" s="32"/>
      <c r="I13" s="32"/>
      <c r="J13" s="32"/>
      <c r="K13" s="32"/>
      <c r="L13" s="32"/>
    </row>
    <row r="14" spans="1:12" ht="14.75" customHeight="1" x14ac:dyDescent="0.2">
      <c r="A14" s="4">
        <v>2</v>
      </c>
      <c r="B14" s="5" t="s">
        <v>23</v>
      </c>
      <c r="C14" s="6"/>
      <c r="D14" s="9"/>
      <c r="E14" s="28"/>
      <c r="F14" s="32"/>
      <c r="G14" s="32"/>
      <c r="H14" s="32"/>
      <c r="I14" s="32"/>
      <c r="J14" s="32"/>
      <c r="K14" s="32"/>
      <c r="L14" s="32"/>
    </row>
    <row r="15" spans="1:12" ht="14.75" customHeight="1" x14ac:dyDescent="0.2">
      <c r="A15" s="7"/>
      <c r="B15" s="8" t="s">
        <v>24</v>
      </c>
      <c r="C15" s="8" t="s">
        <v>25</v>
      </c>
      <c r="D15" s="9">
        <f>575*275</f>
        <v>158125</v>
      </c>
      <c r="E15" s="29">
        <f>SUM(D15)</f>
        <v>158125</v>
      </c>
      <c r="F15" s="32"/>
      <c r="G15" s="32"/>
      <c r="H15" s="32"/>
      <c r="I15" s="32"/>
      <c r="J15" s="32"/>
      <c r="K15" s="32"/>
      <c r="L15" s="32"/>
    </row>
    <row r="16" spans="1:12" ht="14.75" customHeight="1" x14ac:dyDescent="0.2">
      <c r="A16" s="4">
        <v>3</v>
      </c>
      <c r="B16" s="5" t="s">
        <v>26</v>
      </c>
      <c r="C16" s="6"/>
      <c r="D16" s="9"/>
      <c r="E16" s="28"/>
      <c r="F16" s="32"/>
      <c r="G16" s="32"/>
      <c r="H16" s="32"/>
      <c r="I16" s="32"/>
      <c r="J16" s="32"/>
      <c r="K16" s="32"/>
      <c r="L16" s="32"/>
    </row>
    <row r="17" spans="1:12" ht="14.75" customHeight="1" x14ac:dyDescent="0.2">
      <c r="A17" s="7"/>
      <c r="B17" s="8" t="s">
        <v>27</v>
      </c>
      <c r="C17" s="8" t="s">
        <v>28</v>
      </c>
      <c r="D17" s="9">
        <f>3000*8</f>
        <v>24000</v>
      </c>
      <c r="E17" s="29">
        <f>SUM(D17)</f>
        <v>24000</v>
      </c>
      <c r="F17" s="32"/>
      <c r="G17" s="32"/>
      <c r="H17" s="32"/>
      <c r="I17" s="32"/>
      <c r="J17" s="32"/>
      <c r="K17" s="32"/>
      <c r="L17" s="32"/>
    </row>
    <row r="18" spans="1:12" ht="14.75" customHeight="1" x14ac:dyDescent="0.2">
      <c r="A18" s="4">
        <v>4</v>
      </c>
      <c r="B18" s="5" t="s">
        <v>29</v>
      </c>
      <c r="C18" s="6"/>
      <c r="D18" s="9"/>
      <c r="E18" s="28"/>
      <c r="F18" s="32"/>
      <c r="G18" s="32"/>
      <c r="H18" s="32"/>
      <c r="I18" s="32"/>
      <c r="J18" s="32"/>
      <c r="K18" s="32"/>
      <c r="L18" s="32"/>
    </row>
    <row r="19" spans="1:12" ht="14.75" customHeight="1" x14ac:dyDescent="0.2">
      <c r="A19" s="7"/>
      <c r="B19" s="8" t="s">
        <v>30</v>
      </c>
      <c r="C19" s="8" t="s">
        <v>31</v>
      </c>
      <c r="D19" s="9">
        <f>2000*12</f>
        <v>24000</v>
      </c>
      <c r="E19" s="28"/>
      <c r="F19" s="32"/>
      <c r="G19" s="32"/>
      <c r="H19" s="32"/>
      <c r="I19" s="32"/>
      <c r="J19" s="32"/>
      <c r="K19" s="32"/>
      <c r="L19" s="32"/>
    </row>
    <row r="20" spans="1:12" ht="14.75" customHeight="1" x14ac:dyDescent="0.2">
      <c r="A20" s="7"/>
      <c r="B20" s="8" t="s">
        <v>32</v>
      </c>
      <c r="C20" s="8" t="s">
        <v>33</v>
      </c>
      <c r="D20" s="9">
        <f>2500*12</f>
        <v>30000</v>
      </c>
      <c r="E20" s="28"/>
      <c r="F20" s="32"/>
      <c r="G20" s="32"/>
      <c r="H20" s="32"/>
      <c r="I20" s="32"/>
      <c r="J20" s="32"/>
      <c r="K20" s="32"/>
      <c r="L20" s="32"/>
    </row>
    <row r="21" spans="1:12" ht="14.75" customHeight="1" x14ac:dyDescent="0.2">
      <c r="A21" s="7"/>
      <c r="B21" s="8" t="s">
        <v>34</v>
      </c>
      <c r="C21" s="8" t="s">
        <v>35</v>
      </c>
      <c r="D21" s="9">
        <f>5500*12</f>
        <v>66000</v>
      </c>
      <c r="E21" s="28"/>
      <c r="F21" s="32"/>
      <c r="G21" s="32"/>
      <c r="H21" s="32"/>
      <c r="I21" s="32"/>
      <c r="J21" s="32"/>
      <c r="K21" s="32"/>
      <c r="L21" s="32"/>
    </row>
    <row r="22" spans="1:12" ht="14.75" customHeight="1" x14ac:dyDescent="0.2">
      <c r="A22" s="7"/>
      <c r="B22" s="8" t="s">
        <v>36</v>
      </c>
      <c r="C22" s="8" t="s">
        <v>37</v>
      </c>
      <c r="D22" s="9">
        <f>5000*12</f>
        <v>60000</v>
      </c>
      <c r="E22" s="28"/>
      <c r="F22" s="32"/>
      <c r="G22" s="32"/>
      <c r="H22" s="32"/>
      <c r="I22" s="32"/>
      <c r="J22" s="32"/>
      <c r="K22" s="32"/>
      <c r="L22" s="32"/>
    </row>
    <row r="23" spans="1:12" ht="14.75" customHeight="1" x14ac:dyDescent="0.2">
      <c r="A23" s="7"/>
      <c r="B23" s="8" t="s">
        <v>38</v>
      </c>
      <c r="C23" s="6"/>
      <c r="D23" s="9">
        <v>8000</v>
      </c>
      <c r="E23" s="29">
        <f>SUM(D19:D23)</f>
        <v>188000</v>
      </c>
      <c r="F23" s="32"/>
      <c r="G23" s="32"/>
      <c r="H23" s="32"/>
      <c r="I23" s="32"/>
      <c r="J23" s="32"/>
      <c r="K23" s="32"/>
      <c r="L23" s="32"/>
    </row>
    <row r="24" spans="1:12" ht="14.75" customHeight="1" x14ac:dyDescent="0.2">
      <c r="A24" s="4">
        <v>5</v>
      </c>
      <c r="B24" s="5" t="s">
        <v>39</v>
      </c>
      <c r="C24" s="6"/>
      <c r="D24" s="9"/>
      <c r="E24" s="28"/>
      <c r="F24" s="32"/>
      <c r="G24" s="32"/>
      <c r="H24" s="32"/>
      <c r="I24" s="32"/>
      <c r="J24" s="32"/>
      <c r="K24" s="32"/>
      <c r="L24" s="32"/>
    </row>
    <row r="25" spans="1:12" ht="14.75" customHeight="1" x14ac:dyDescent="0.2">
      <c r="A25" s="7"/>
      <c r="B25" s="8" t="s">
        <v>40</v>
      </c>
      <c r="C25" s="8" t="s">
        <v>41</v>
      </c>
      <c r="D25" s="9">
        <f>650*70</f>
        <v>45500</v>
      </c>
      <c r="E25" s="28"/>
      <c r="F25" s="32"/>
      <c r="G25" s="32"/>
      <c r="H25" s="32"/>
      <c r="I25" s="32"/>
      <c r="J25" s="32"/>
      <c r="K25" s="32"/>
      <c r="L25" s="32"/>
    </row>
    <row r="26" spans="1:12" ht="14.75" customHeight="1" x14ac:dyDescent="0.2">
      <c r="A26" s="7"/>
      <c r="B26" s="8" t="s">
        <v>42</v>
      </c>
      <c r="C26" s="10">
        <v>7000</v>
      </c>
      <c r="D26" s="9">
        <v>7000</v>
      </c>
      <c r="E26" s="28"/>
      <c r="F26" s="32"/>
      <c r="G26" s="32"/>
      <c r="H26" s="32"/>
      <c r="I26" s="32"/>
      <c r="J26" s="32"/>
      <c r="K26" s="32"/>
      <c r="L26" s="32"/>
    </row>
    <row r="27" spans="1:12" ht="14.75" customHeight="1" x14ac:dyDescent="0.2">
      <c r="A27" s="7"/>
      <c r="B27" s="8" t="s">
        <v>43</v>
      </c>
      <c r="C27" s="10">
        <v>4000</v>
      </c>
      <c r="D27" s="9">
        <v>4000</v>
      </c>
      <c r="E27" s="28"/>
      <c r="F27" s="32"/>
      <c r="G27" s="32"/>
      <c r="H27" s="32"/>
      <c r="I27" s="32"/>
      <c r="J27" s="32"/>
      <c r="K27" s="32"/>
      <c r="L27" s="32"/>
    </row>
    <row r="28" spans="1:12" ht="14.75" customHeight="1" x14ac:dyDescent="0.2">
      <c r="A28" s="7"/>
      <c r="B28" s="8" t="s">
        <v>44</v>
      </c>
      <c r="C28" s="10">
        <v>4000</v>
      </c>
      <c r="D28" s="9">
        <v>4000</v>
      </c>
      <c r="E28" s="28"/>
      <c r="F28" s="32"/>
      <c r="G28" s="32"/>
      <c r="H28" s="32"/>
      <c r="I28" s="32"/>
      <c r="J28" s="32"/>
      <c r="K28" s="32"/>
      <c r="L28" s="32"/>
    </row>
    <row r="29" spans="1:12" ht="14.75" customHeight="1" x14ac:dyDescent="0.2">
      <c r="A29" s="7"/>
      <c r="B29" s="8" t="s">
        <v>45</v>
      </c>
      <c r="C29" s="10">
        <v>12000</v>
      </c>
      <c r="D29" s="9">
        <v>12000</v>
      </c>
      <c r="E29" s="28"/>
      <c r="F29" s="32"/>
      <c r="G29" s="32"/>
      <c r="H29" s="32"/>
      <c r="I29" s="32"/>
      <c r="J29" s="32"/>
      <c r="K29" s="32"/>
      <c r="L29" s="32"/>
    </row>
    <row r="30" spans="1:12" ht="14.75" customHeight="1" x14ac:dyDescent="0.2">
      <c r="A30" s="7"/>
      <c r="B30" s="8" t="s">
        <v>46</v>
      </c>
      <c r="C30" s="10">
        <v>10000</v>
      </c>
      <c r="D30" s="9">
        <v>10000</v>
      </c>
      <c r="E30" s="28"/>
      <c r="F30" s="32"/>
      <c r="G30" s="32"/>
      <c r="H30" s="32"/>
      <c r="I30" s="32"/>
      <c r="J30" s="32"/>
      <c r="K30" s="32"/>
      <c r="L30" s="32"/>
    </row>
    <row r="31" spans="1:12" ht="14.75" customHeight="1" x14ac:dyDescent="0.2">
      <c r="A31" s="7"/>
      <c r="B31" s="8" t="s">
        <v>47</v>
      </c>
      <c r="C31" s="10">
        <v>3000</v>
      </c>
      <c r="D31" s="9">
        <v>3000</v>
      </c>
      <c r="E31" s="29">
        <f>SUM(D25:D31)</f>
        <v>85500</v>
      </c>
      <c r="F31" s="32"/>
      <c r="G31" s="32"/>
      <c r="H31" s="32"/>
      <c r="I31" s="32"/>
      <c r="J31" s="32"/>
      <c r="K31" s="32"/>
      <c r="L31" s="32"/>
    </row>
    <row r="32" spans="1:12" ht="14.75" customHeight="1" x14ac:dyDescent="0.2">
      <c r="A32" s="4">
        <v>6</v>
      </c>
      <c r="B32" s="5" t="s">
        <v>48</v>
      </c>
      <c r="C32" s="8" t="s">
        <v>49</v>
      </c>
      <c r="D32" s="9">
        <f>16*1650</f>
        <v>26400</v>
      </c>
      <c r="E32" s="29">
        <v>26400</v>
      </c>
      <c r="F32" s="32"/>
      <c r="G32" s="32"/>
      <c r="H32" s="32"/>
      <c r="I32" s="32"/>
      <c r="J32" s="32"/>
      <c r="K32" s="32"/>
      <c r="L32" s="32"/>
    </row>
    <row r="33" spans="1:12" ht="14.75" customHeight="1" x14ac:dyDescent="0.2">
      <c r="A33" s="4">
        <v>7</v>
      </c>
      <c r="B33" s="5" t="s">
        <v>50</v>
      </c>
      <c r="C33" s="8" t="s">
        <v>51</v>
      </c>
      <c r="D33" s="9">
        <f>8*1500</f>
        <v>12000</v>
      </c>
      <c r="E33" s="29">
        <v>12000</v>
      </c>
      <c r="F33" s="32"/>
      <c r="G33" s="32"/>
      <c r="H33" s="32"/>
      <c r="I33" s="32"/>
      <c r="J33" s="32"/>
      <c r="K33" s="32"/>
      <c r="L33" s="32"/>
    </row>
    <row r="34" spans="1:12" ht="14.75" customHeight="1" x14ac:dyDescent="0.2">
      <c r="A34" s="4">
        <v>8</v>
      </c>
      <c r="B34" s="5" t="s">
        <v>52</v>
      </c>
      <c r="C34" s="6"/>
      <c r="D34" s="9">
        <v>10000</v>
      </c>
      <c r="E34" s="29">
        <v>10000</v>
      </c>
      <c r="F34" s="32"/>
      <c r="G34" s="32"/>
      <c r="H34" s="32"/>
      <c r="I34" s="32"/>
      <c r="J34" s="32"/>
      <c r="K34" s="32"/>
      <c r="L34" s="32"/>
    </row>
    <row r="35" spans="1:12" ht="14.75" customHeight="1" x14ac:dyDescent="0.2">
      <c r="A35" s="4">
        <v>9</v>
      </c>
      <c r="B35" s="5" t="s">
        <v>53</v>
      </c>
      <c r="C35" s="8" t="s">
        <v>54</v>
      </c>
      <c r="D35" s="9">
        <v>22000</v>
      </c>
      <c r="E35" s="29">
        <v>22000</v>
      </c>
      <c r="F35" s="32"/>
      <c r="G35" s="32"/>
      <c r="H35" s="32"/>
      <c r="I35" s="32"/>
      <c r="J35" s="32"/>
      <c r="K35" s="32"/>
      <c r="L35" s="32"/>
    </row>
    <row r="36" spans="1:12" ht="14.75" customHeight="1" x14ac:dyDescent="0.2">
      <c r="A36" s="4">
        <v>10</v>
      </c>
      <c r="B36" s="5" t="s">
        <v>55</v>
      </c>
      <c r="C36" s="6"/>
      <c r="D36" s="9">
        <v>22000</v>
      </c>
      <c r="E36" s="29">
        <v>22000</v>
      </c>
      <c r="F36" s="32"/>
      <c r="G36" s="32"/>
      <c r="H36" s="32"/>
      <c r="I36" s="32"/>
      <c r="J36" s="32"/>
      <c r="K36" s="32"/>
      <c r="L36" s="32"/>
    </row>
    <row r="37" spans="1:12" ht="14.75" customHeight="1" x14ac:dyDescent="0.2">
      <c r="A37" s="4">
        <v>11</v>
      </c>
      <c r="B37" s="5" t="s">
        <v>56</v>
      </c>
      <c r="C37" s="6"/>
      <c r="D37" s="9">
        <v>22000</v>
      </c>
      <c r="E37" s="29">
        <v>22000</v>
      </c>
      <c r="F37" s="32"/>
      <c r="G37" s="32"/>
      <c r="H37" s="32"/>
      <c r="I37" s="32"/>
      <c r="J37" s="32"/>
      <c r="K37" s="32"/>
      <c r="L37" s="32"/>
    </row>
    <row r="38" spans="1:12" ht="17.25" customHeight="1" x14ac:dyDescent="0.2">
      <c r="A38" s="11" t="s">
        <v>57</v>
      </c>
      <c r="B38" s="12" t="s">
        <v>58</v>
      </c>
      <c r="C38" s="8" t="s">
        <v>54</v>
      </c>
      <c r="D38" s="9">
        <v>30000</v>
      </c>
      <c r="E38" s="29">
        <v>30000</v>
      </c>
      <c r="F38" s="32"/>
      <c r="G38" s="32"/>
      <c r="H38" s="32"/>
      <c r="I38" s="32"/>
      <c r="J38" s="32"/>
      <c r="K38" s="32"/>
      <c r="L38" s="32"/>
    </row>
    <row r="39" spans="1:12" ht="17.25" customHeight="1" x14ac:dyDescent="0.2">
      <c r="A39" s="13">
        <v>13</v>
      </c>
      <c r="B39" s="5" t="s">
        <v>59</v>
      </c>
      <c r="C39" s="8" t="s">
        <v>54</v>
      </c>
      <c r="D39" s="9"/>
      <c r="E39" s="28"/>
      <c r="F39" s="32"/>
      <c r="G39" s="32"/>
      <c r="H39" s="32"/>
      <c r="I39" s="32"/>
      <c r="J39" s="32"/>
      <c r="K39" s="32"/>
      <c r="L39" s="32"/>
    </row>
    <row r="40" spans="1:12" ht="17.25" customHeight="1" x14ac:dyDescent="0.2">
      <c r="A40" s="14"/>
      <c r="B40" s="15" t="s">
        <v>60</v>
      </c>
      <c r="C40" s="8" t="s">
        <v>61</v>
      </c>
      <c r="D40" s="9">
        <f>125*250</f>
        <v>31250</v>
      </c>
      <c r="E40" s="28"/>
      <c r="F40" s="32"/>
      <c r="G40" s="32"/>
      <c r="H40" s="32"/>
      <c r="I40" s="32"/>
      <c r="J40" s="32"/>
      <c r="K40" s="32"/>
      <c r="L40" s="32"/>
    </row>
    <row r="41" spans="1:12" ht="17.25" customHeight="1" x14ac:dyDescent="0.2">
      <c r="A41" s="14"/>
      <c r="B41" s="8" t="s">
        <v>62</v>
      </c>
      <c r="C41" s="8" t="s">
        <v>63</v>
      </c>
      <c r="D41" s="9">
        <f t="shared" ref="D41:D45" si="1">125*150</f>
        <v>18750</v>
      </c>
      <c r="E41" s="28"/>
      <c r="F41" s="32"/>
      <c r="G41" s="32"/>
      <c r="H41" s="32"/>
      <c r="I41" s="32"/>
      <c r="J41" s="32"/>
      <c r="K41" s="32"/>
      <c r="L41" s="32"/>
    </row>
    <row r="42" spans="1:12" ht="17.25" customHeight="1" x14ac:dyDescent="0.2">
      <c r="A42" s="16"/>
      <c r="B42" s="15" t="s">
        <v>64</v>
      </c>
      <c r="C42" s="6"/>
      <c r="D42" s="9">
        <v>5000</v>
      </c>
      <c r="E42" s="29">
        <f>SUM(D40:D42)</f>
        <v>55000</v>
      </c>
      <c r="F42" s="32"/>
      <c r="G42" s="32"/>
      <c r="H42" s="32"/>
      <c r="I42" s="32"/>
      <c r="J42" s="32"/>
      <c r="K42" s="32"/>
      <c r="L42" s="32"/>
    </row>
    <row r="43" spans="1:12" ht="17.25" customHeight="1" x14ac:dyDescent="0.2">
      <c r="A43" s="13">
        <v>14</v>
      </c>
      <c r="B43" s="5" t="s">
        <v>65</v>
      </c>
      <c r="C43" s="8" t="s">
        <v>54</v>
      </c>
      <c r="D43" s="9"/>
      <c r="E43" s="28"/>
      <c r="F43" s="33" t="s">
        <v>79</v>
      </c>
      <c r="G43" s="32"/>
      <c r="H43" s="32"/>
      <c r="I43" s="32"/>
      <c r="J43" s="32"/>
      <c r="K43" s="32"/>
      <c r="L43" s="32"/>
    </row>
    <row r="44" spans="1:12" ht="17.25" customHeight="1" x14ac:dyDescent="0.2">
      <c r="A44" s="14"/>
      <c r="B44" s="15" t="s">
        <v>66</v>
      </c>
      <c r="C44" s="8" t="s">
        <v>67</v>
      </c>
      <c r="D44" s="9">
        <f>16*2000</f>
        <v>32000</v>
      </c>
      <c r="E44" s="28"/>
      <c r="F44" s="32"/>
      <c r="G44" s="32"/>
      <c r="H44" s="32"/>
      <c r="I44" s="32"/>
      <c r="J44" s="32"/>
      <c r="K44" s="32"/>
      <c r="L44" s="32"/>
    </row>
    <row r="45" spans="1:12" ht="17.25" customHeight="1" x14ac:dyDescent="0.2">
      <c r="A45" s="14"/>
      <c r="B45" s="8" t="s">
        <v>68</v>
      </c>
      <c r="C45" s="8" t="s">
        <v>69</v>
      </c>
      <c r="D45" s="9">
        <f t="shared" si="1"/>
        <v>18750</v>
      </c>
      <c r="E45" s="28"/>
      <c r="F45" s="32"/>
      <c r="G45" s="32"/>
      <c r="H45" s="32"/>
      <c r="I45" s="32"/>
      <c r="J45" s="32"/>
      <c r="K45" s="32"/>
      <c r="L45" s="32"/>
    </row>
    <row r="46" spans="1:12" ht="17.25" customHeight="1" x14ac:dyDescent="0.2">
      <c r="A46" s="16"/>
      <c r="B46" s="15" t="s">
        <v>64</v>
      </c>
      <c r="C46" s="6"/>
      <c r="D46" s="9">
        <v>5000</v>
      </c>
      <c r="E46" s="29">
        <f>SUM(D44:D46)</f>
        <v>55750</v>
      </c>
      <c r="F46" s="32"/>
      <c r="G46" s="32"/>
      <c r="H46" s="32"/>
      <c r="I46" s="32"/>
      <c r="J46" s="32"/>
      <c r="K46" s="32"/>
      <c r="L46" s="32"/>
    </row>
    <row r="47" spans="1:12" ht="51" customHeight="1" x14ac:dyDescent="0.2">
      <c r="A47" s="17">
        <v>15</v>
      </c>
      <c r="B47" s="12" t="s">
        <v>70</v>
      </c>
      <c r="C47" s="6"/>
      <c r="D47" s="9">
        <v>30000</v>
      </c>
      <c r="E47" s="29">
        <v>30000</v>
      </c>
      <c r="F47" s="32"/>
      <c r="G47" s="32"/>
      <c r="H47" s="32"/>
      <c r="I47" s="32"/>
      <c r="J47" s="32"/>
      <c r="K47" s="32"/>
      <c r="L47" s="32"/>
    </row>
    <row r="48" spans="1:12" ht="38.25" customHeight="1" x14ac:dyDescent="0.2">
      <c r="A48" s="17">
        <v>16</v>
      </c>
      <c r="B48" s="12" t="s">
        <v>71</v>
      </c>
      <c r="C48" s="6"/>
      <c r="D48" s="9"/>
      <c r="E48" s="29"/>
      <c r="F48" s="33" t="s">
        <v>80</v>
      </c>
      <c r="G48" s="32"/>
      <c r="H48" s="32"/>
      <c r="I48" s="32"/>
      <c r="J48" s="32"/>
      <c r="K48" s="32"/>
      <c r="L48" s="32"/>
    </row>
    <row r="49" spans="1:12" ht="25.5" customHeight="1" x14ac:dyDescent="0.2">
      <c r="A49" s="16"/>
      <c r="B49" s="15" t="s">
        <v>72</v>
      </c>
      <c r="C49" s="6"/>
      <c r="D49" s="9">
        <v>6000</v>
      </c>
      <c r="E49" s="29"/>
      <c r="F49" s="32"/>
      <c r="G49" s="32"/>
      <c r="H49" s="32"/>
      <c r="I49" s="32"/>
      <c r="J49" s="32"/>
      <c r="K49" s="32"/>
      <c r="L49" s="32"/>
    </row>
    <row r="50" spans="1:12" ht="13.75" customHeight="1" x14ac:dyDescent="0.2">
      <c r="A50" s="16"/>
      <c r="B50" s="15" t="s">
        <v>73</v>
      </c>
      <c r="C50" s="6"/>
      <c r="D50" s="9">
        <v>33750</v>
      </c>
      <c r="E50" s="29"/>
      <c r="F50" s="32"/>
      <c r="G50" s="32"/>
      <c r="H50" s="32"/>
      <c r="I50" s="32"/>
      <c r="J50" s="32"/>
      <c r="K50" s="32"/>
      <c r="L50" s="32"/>
    </row>
    <row r="51" spans="1:12" ht="13.75" customHeight="1" x14ac:dyDescent="0.2">
      <c r="A51" s="16"/>
      <c r="B51" s="15" t="s">
        <v>74</v>
      </c>
      <c r="C51" s="6"/>
      <c r="D51" s="9">
        <v>6000</v>
      </c>
      <c r="E51" s="29"/>
      <c r="F51" s="32"/>
      <c r="G51" s="32"/>
      <c r="H51" s="32"/>
      <c r="I51" s="32"/>
      <c r="J51" s="32"/>
      <c r="K51" s="32"/>
      <c r="L51" s="32"/>
    </row>
    <row r="52" spans="1:12" ht="13.75" customHeight="1" x14ac:dyDescent="0.2">
      <c r="A52" s="16"/>
      <c r="B52" s="15" t="s">
        <v>52</v>
      </c>
      <c r="C52" s="6"/>
      <c r="D52" s="9">
        <v>2000</v>
      </c>
      <c r="E52" s="29">
        <v>47750</v>
      </c>
      <c r="F52" s="32"/>
      <c r="G52" s="32"/>
      <c r="H52" s="32"/>
      <c r="I52" s="32"/>
      <c r="J52" s="32"/>
      <c r="K52" s="32"/>
      <c r="L52" s="32"/>
    </row>
    <row r="53" spans="1:12" ht="14.75" customHeight="1" x14ac:dyDescent="0.2">
      <c r="A53" s="13">
        <v>17</v>
      </c>
      <c r="B53" s="5" t="s">
        <v>75</v>
      </c>
      <c r="C53" s="8" t="s">
        <v>76</v>
      </c>
      <c r="D53" s="9">
        <v>50000</v>
      </c>
      <c r="E53" s="29">
        <f>D53</f>
        <v>50000</v>
      </c>
      <c r="F53" s="32"/>
      <c r="G53" s="32"/>
      <c r="H53" s="32"/>
      <c r="I53" s="32"/>
      <c r="J53" s="32"/>
      <c r="K53" s="32"/>
      <c r="L53" s="32"/>
    </row>
    <row r="54" spans="1:12" ht="19.5" customHeight="1" x14ac:dyDescent="0.2">
      <c r="A54" s="18"/>
      <c r="B54" s="19" t="s">
        <v>77</v>
      </c>
      <c r="C54" s="19" t="s">
        <v>6</v>
      </c>
      <c r="D54" s="20"/>
      <c r="E54" s="30">
        <f>SUM(E4:E53)</f>
        <v>2354125</v>
      </c>
      <c r="F54" s="34"/>
      <c r="G54" s="32"/>
      <c r="H54" s="32"/>
      <c r="I54" s="32"/>
      <c r="J54" s="32"/>
      <c r="K54" s="32"/>
      <c r="L54" s="32"/>
    </row>
    <row r="55" spans="1:12" ht="19.5" customHeight="1" x14ac:dyDescent="0.2">
      <c r="A55" s="21"/>
      <c r="B55" s="22" t="s">
        <v>78</v>
      </c>
      <c r="C55" s="23"/>
      <c r="D55" s="23"/>
      <c r="E55" s="31"/>
      <c r="F55" s="34"/>
      <c r="G55" s="32"/>
      <c r="H55" s="32"/>
      <c r="I55" s="32"/>
      <c r="J55" s="32"/>
      <c r="K55" s="32"/>
      <c r="L55" s="32"/>
    </row>
    <row r="56" spans="1:12" ht="15" customHeight="1" x14ac:dyDescent="0.2">
      <c r="A56" s="37"/>
      <c r="B56" s="37" t="s">
        <v>81</v>
      </c>
      <c r="C56" s="37" t="s">
        <v>82</v>
      </c>
      <c r="D56" s="37"/>
      <c r="E56" s="38">
        <f>E54-E46</f>
        <v>2298375</v>
      </c>
    </row>
    <row r="57" spans="1:12" ht="15" customHeight="1" x14ac:dyDescent="0.2">
      <c r="B57" s="1" t="s">
        <v>83</v>
      </c>
      <c r="E57" s="1">
        <f>E56/2</f>
        <v>1149187.5</v>
      </c>
    </row>
    <row r="58" spans="1:12" ht="15" customHeight="1" x14ac:dyDescent="0.2">
      <c r="E58" s="1" t="s">
        <v>84</v>
      </c>
    </row>
  </sheetData>
  <mergeCells count="3">
    <mergeCell ref="B55:E55"/>
    <mergeCell ref="A2:E2"/>
    <mergeCell ref="A1:E1"/>
  </mergeCells>
  <pageMargins left="0.22" right="0" top="0.26" bottom="0.21" header="0.28000000000000003" footer="0.23"/>
  <pageSetup scale="90" orientation="portrait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Gramya Budget-2017-18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modified xsi:type="dcterms:W3CDTF">2017-07-09T13:45:00Z</dcterms:modified>
</cp:coreProperties>
</file>