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rama_\Downloads\"/>
    </mc:Choice>
  </mc:AlternateContent>
  <xr:revisionPtr revIDLastSave="0" documentId="13_ncr:1_{1C3FD805-8A1B-4CCB-A5E8-4CAAAB3C2A1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Gramya Budget-2019-20" sheetId="1" r:id="rId1"/>
    <sheet name="Sheet1" sheetId="2" r:id="rId2"/>
  </sheets>
  <calcPr calcId="191029"/>
  <fileRecoveryPr repairLoad="1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G37" i="1" l="1"/>
  <c r="G17" i="1"/>
  <c r="G15" i="1"/>
  <c r="G13" i="1"/>
  <c r="F13" i="1"/>
  <c r="F37" i="1" s="1"/>
  <c r="F12" i="1"/>
  <c r="F11" i="1"/>
  <c r="F10" i="1"/>
  <c r="F9" i="1"/>
  <c r="F8" i="1"/>
  <c r="F7" i="1"/>
  <c r="F6" i="1"/>
  <c r="F5" i="1"/>
  <c r="E37" i="1"/>
  <c r="G36" i="1" l="1"/>
  <c r="F23" i="1"/>
  <c r="F15" i="1"/>
  <c r="D13" i="1"/>
  <c r="D12" i="1"/>
  <c r="D11" i="1"/>
  <c r="D8" i="1"/>
  <c r="D7" i="1"/>
  <c r="D6" i="1"/>
  <c r="D5" i="1"/>
  <c r="F4" i="2"/>
  <c r="D22" i="1" l="1"/>
  <c r="D25" i="1" l="1"/>
  <c r="E31" i="1" s="1"/>
  <c r="D21" i="1"/>
  <c r="D15" i="1"/>
  <c r="D19" i="1" l="1"/>
  <c r="E13" i="1"/>
  <c r="D20" i="1"/>
  <c r="E15" i="1"/>
  <c r="E17" i="1"/>
  <c r="E23" i="1" l="1"/>
  <c r="E38" i="1" s="1"/>
</calcChain>
</file>

<file path=xl/sharedStrings.xml><?xml version="1.0" encoding="utf-8"?>
<sst xmlns="http://schemas.openxmlformats.org/spreadsheetml/2006/main" count="72" uniqueCount="66">
  <si>
    <t>GRAMYA SANSTHAN</t>
  </si>
  <si>
    <t>S. No</t>
  </si>
  <si>
    <t>Particulars</t>
  </si>
  <si>
    <t>Details</t>
  </si>
  <si>
    <t>Amount In Rupees</t>
  </si>
  <si>
    <t>Total</t>
  </si>
  <si>
    <t>Honorarium:</t>
  </si>
  <si>
    <t>Educational Materials:</t>
  </si>
  <si>
    <t>Playing Materials:</t>
  </si>
  <si>
    <t>Administrative Expanses:</t>
  </si>
  <si>
    <t>1- Printing &amp; Stationary</t>
  </si>
  <si>
    <t>2500x12</t>
  </si>
  <si>
    <t>3- Travel &amp; Conveyance</t>
  </si>
  <si>
    <t>5- Audit Fees</t>
  </si>
  <si>
    <t>Bal Mahotsava (Balmela):</t>
  </si>
  <si>
    <t>2- Tent</t>
  </si>
  <si>
    <t>3- Generator Set &amp; Mike Set</t>
  </si>
  <si>
    <t>4- Beding</t>
  </si>
  <si>
    <t>5- Prize for Children</t>
  </si>
  <si>
    <t>6- Conveyance</t>
  </si>
  <si>
    <t>7- Banner, Photography, Staionery, etc.</t>
  </si>
  <si>
    <t>Miscellanious Expences</t>
  </si>
  <si>
    <t>Womens Day</t>
  </si>
  <si>
    <t>2- Postage, Telephone</t>
  </si>
  <si>
    <t>(For 575 Students @ 300/-)</t>
  </si>
  <si>
    <t>575x300</t>
  </si>
  <si>
    <t>6500x12</t>
  </si>
  <si>
    <t>1- Fooding (650 Children x 85/- Per Children)</t>
  </si>
  <si>
    <t>650x85</t>
  </si>
  <si>
    <r>
      <t xml:space="preserve">Celebration of the Important Days/National Days </t>
    </r>
    <r>
      <rPr>
        <sz val="10"/>
        <color indexed="8"/>
        <rFont val="Arial"/>
        <family val="2"/>
      </rPr>
      <t>(Independence Day and Republic Day, Women Activism (25 Nov to 10 Dec) for organizing campaigns, Raillies and other activities in the village.</t>
    </r>
  </si>
  <si>
    <t>Lumsum</t>
  </si>
  <si>
    <t>Sitting Arrangement for Eatch Centers</t>
  </si>
  <si>
    <t>INR</t>
  </si>
  <si>
    <t>( Rs. 3000 X 8 Centre)</t>
  </si>
  <si>
    <t>3x800</t>
  </si>
  <si>
    <t>Total Budget in Rupees</t>
  </si>
  <si>
    <t>12 Teachers Senior @ 5250/- PM</t>
  </si>
  <si>
    <t>4 Teachers for Junior @ 4650/- PM</t>
  </si>
  <si>
    <t>Community Mobilizer @10200 /- PM</t>
  </si>
  <si>
    <t>Education Facilitator @ 10200/- PM</t>
  </si>
  <si>
    <t>Health Facilitator @ 10200 /- PM</t>
  </si>
  <si>
    <t>Women Coordinator @ 10200/- PM</t>
  </si>
  <si>
    <t>Programme Coordinator @ 18500/- PM</t>
  </si>
  <si>
    <t>Computer Teacher @ 8925/- PM</t>
  </si>
  <si>
    <t>Accountant @ 12700/- PM</t>
  </si>
  <si>
    <t>4- Office Running Maintenance</t>
  </si>
  <si>
    <t>4000x12</t>
  </si>
  <si>
    <t>Past Funding for Gramya</t>
  </si>
  <si>
    <t>Nov 23, 2019</t>
  </si>
  <si>
    <t>4x4400x12</t>
  </si>
  <si>
    <t>9700x12</t>
  </si>
  <si>
    <t>6x5000x12</t>
  </si>
  <si>
    <t>Phase I (INR)</t>
  </si>
  <si>
    <t>6 teachers paid by Asha Zurich</t>
  </si>
  <si>
    <t>full 100% of educational materials</t>
  </si>
  <si>
    <t>50% of admin expenses</t>
  </si>
  <si>
    <t>17600x12</t>
  </si>
  <si>
    <t>8500x12</t>
  </si>
  <si>
    <t>12100x12</t>
  </si>
  <si>
    <t>First Disbursement</t>
  </si>
  <si>
    <t>Notes</t>
  </si>
  <si>
    <t>Requested Budget for the Year 2020-21</t>
  </si>
  <si>
    <t>Approved Funding Chicago Chapter</t>
  </si>
  <si>
    <t>Cover only 50% of teacher salary</t>
  </si>
  <si>
    <t>Bal Mela Defer to Phase II</t>
  </si>
  <si>
    <t>USD (1$ = 73 INR)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</si>
</sst>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8" x14ac:knownFonts="1">
    <font>
      <sz val="11"/>
      <color indexed="8"/>
      <name val="Calibri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00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ill="0" applyBorder="0" applyProtection="0"/>
    <xf numFmtId="43" fontId="17" fillId="0" borderId="0" applyFont="0" applyFill="0" applyBorder="0" applyAlignment="0" applyProtection="0"/>
  </cellStyleXfs>
  <cellXfs count="72">
    <xf numFmtId="0" fontId="0" fillId="0" borderId="0" xfId="0" applyFont="1" applyAlignment="1"/>
    <xf numFmtId="0" fontId="0" fillId="0" borderId="0" xfId="0" applyNumberFormat="1" applyFont="1" applyAlignment="1"/>
    <xf numFmtId="0" fontId="0" fillId="0" borderId="0" xfId="0" applyNumberFormat="1" applyFont="1" applyBorder="1" applyAlignment="1"/>
    <xf numFmtId="49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right" vertical="top"/>
    </xf>
    <xf numFmtId="0" fontId="5" fillId="2" borderId="1" xfId="0" applyNumberFormat="1" applyFont="1" applyFill="1" applyBorder="1" applyAlignment="1">
      <alignment horizontal="left" vertical="top"/>
    </xf>
    <xf numFmtId="0" fontId="0" fillId="6" borderId="0" xfId="0" applyNumberFormat="1" applyFont="1" applyFill="1" applyAlignment="1"/>
    <xf numFmtId="0" fontId="0" fillId="6" borderId="0" xfId="0" applyFont="1" applyFill="1" applyAlignment="1"/>
    <xf numFmtId="49" fontId="5" fillId="2" borderId="2" xfId="0" applyNumberFormat="1" applyFont="1" applyFill="1" applyBorder="1" applyAlignment="1">
      <alignment horizontal="left" vertical="top"/>
    </xf>
    <xf numFmtId="0" fontId="8" fillId="0" borderId="0" xfId="0" applyNumberFormat="1" applyFont="1" applyAlignment="1"/>
    <xf numFmtId="0" fontId="10" fillId="2" borderId="1" xfId="0" applyFont="1" applyFill="1" applyBorder="1" applyAlignment="1">
      <alignment horizontal="left" vertical="top"/>
    </xf>
    <xf numFmtId="49" fontId="11" fillId="2" borderId="1" xfId="0" applyNumberFormat="1" applyFont="1" applyFill="1" applyBorder="1" applyAlignment="1">
      <alignment horizontal="left" vertical="top"/>
    </xf>
    <xf numFmtId="2" fontId="11" fillId="2" borderId="1" xfId="0" applyNumberFormat="1" applyFont="1" applyFill="1" applyBorder="1" applyAlignment="1">
      <alignment horizontal="right" vertical="top"/>
    </xf>
    <xf numFmtId="0" fontId="9" fillId="0" borderId="0" xfId="0" applyFont="1" applyAlignment="1"/>
    <xf numFmtId="0" fontId="9" fillId="0" borderId="0" xfId="0" applyFont="1" applyFill="1" applyAlignment="1"/>
    <xf numFmtId="49" fontId="14" fillId="2" borderId="1" xfId="0" applyNumberFormat="1" applyFont="1" applyFill="1" applyBorder="1" applyAlignment="1">
      <alignment horizontal="left" vertical="top"/>
    </xf>
    <xf numFmtId="2" fontId="14" fillId="2" borderId="1" xfId="0" applyNumberFormat="1" applyFont="1" applyFill="1" applyBorder="1" applyAlignment="1">
      <alignment horizontal="right" vertical="top"/>
    </xf>
    <xf numFmtId="49" fontId="15" fillId="0" borderId="1" xfId="0" applyNumberFormat="1" applyFont="1" applyFill="1" applyBorder="1" applyAlignment="1">
      <alignment horizontal="left" vertical="top"/>
    </xf>
    <xf numFmtId="49" fontId="14" fillId="0" borderId="1" xfId="0" applyNumberFormat="1" applyFont="1" applyFill="1" applyBorder="1" applyAlignment="1">
      <alignment horizontal="left" vertical="top"/>
    </xf>
    <xf numFmtId="2" fontId="14" fillId="0" borderId="1" xfId="0" applyNumberFormat="1" applyFont="1" applyFill="1" applyBorder="1" applyAlignment="1">
      <alignment horizontal="right" vertical="top"/>
    </xf>
    <xf numFmtId="0" fontId="0" fillId="6" borderId="0" xfId="0" applyNumberFormat="1" applyFont="1" applyFill="1" applyBorder="1" applyAlignment="1">
      <alignment wrapText="1"/>
    </xf>
    <xf numFmtId="0" fontId="12" fillId="6" borderId="0" xfId="0" applyNumberFormat="1" applyFont="1" applyFill="1" applyBorder="1" applyAlignment="1">
      <alignment wrapText="1"/>
    </xf>
    <xf numFmtId="0" fontId="13" fillId="6" borderId="0" xfId="0" applyNumberFormat="1" applyFont="1" applyFill="1" applyBorder="1" applyAlignment="1">
      <alignment wrapText="1"/>
    </xf>
    <xf numFmtId="2" fontId="13" fillId="6" borderId="0" xfId="0" applyNumberFormat="1" applyFont="1" applyFill="1" applyBorder="1" applyAlignment="1">
      <alignment wrapText="1"/>
    </xf>
    <xf numFmtId="0" fontId="0" fillId="0" borderId="0" xfId="0" applyNumberFormat="1" applyFont="1" applyBorder="1" applyAlignment="1">
      <alignment wrapText="1"/>
    </xf>
    <xf numFmtId="0" fontId="13" fillId="0" borderId="0" xfId="0" applyNumberFormat="1" applyFont="1" applyBorder="1" applyAlignment="1">
      <alignment wrapText="1"/>
    </xf>
    <xf numFmtId="0" fontId="6" fillId="6" borderId="0" xfId="0" applyFont="1" applyFill="1" applyBorder="1" applyAlignment="1">
      <alignment horizontal="left" vertical="center" wrapText="1"/>
    </xf>
    <xf numFmtId="49" fontId="7" fillId="6" borderId="0" xfId="0" applyNumberFormat="1" applyFont="1" applyFill="1" applyBorder="1" applyAlignment="1">
      <alignment vertical="center" wrapText="1"/>
    </xf>
    <xf numFmtId="0" fontId="7" fillId="6" borderId="0" xfId="0" applyFont="1" applyFill="1" applyBorder="1" applyAlignment="1">
      <alignment vertical="center" wrapText="1"/>
    </xf>
    <xf numFmtId="2" fontId="7" fillId="6" borderId="0" xfId="0" applyNumberFormat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/>
    </xf>
    <xf numFmtId="2" fontId="5" fillId="2" borderId="3" xfId="0" applyNumberFormat="1" applyFont="1" applyFill="1" applyBorder="1" applyAlignment="1">
      <alignment horizontal="right" vertical="top"/>
    </xf>
    <xf numFmtId="0" fontId="6" fillId="3" borderId="5" xfId="0" applyFont="1" applyFill="1" applyBorder="1" applyAlignment="1">
      <alignment horizontal="left" vertical="center"/>
    </xf>
    <xf numFmtId="49" fontId="12" fillId="3" borderId="6" xfId="0" applyNumberFormat="1" applyFont="1" applyFill="1" applyBorder="1" applyAlignment="1">
      <alignment horizontal="left" vertical="center"/>
    </xf>
    <xf numFmtId="49" fontId="7" fillId="3" borderId="6" xfId="0" applyNumberFormat="1" applyFont="1" applyFill="1" applyBorder="1" applyAlignment="1">
      <alignment horizontal="left" vertical="center"/>
    </xf>
    <xf numFmtId="2" fontId="6" fillId="3" borderId="7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 applyAlignment="1">
      <alignment horizontal="right" vertical="center"/>
    </xf>
    <xf numFmtId="0" fontId="0" fillId="0" borderId="0" xfId="0" applyFont="1" applyBorder="1" applyAlignment="1"/>
    <xf numFmtId="49" fontId="3" fillId="5" borderId="11" xfId="0" applyNumberFormat="1" applyFont="1" applyFill="1" applyBorder="1" applyAlignment="1">
      <alignment horizontal="center" vertical="center"/>
    </xf>
    <xf numFmtId="49" fontId="3" fillId="5" borderId="12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2" fontId="5" fillId="2" borderId="12" xfId="0" applyNumberFormat="1" applyFont="1" applyFill="1" applyBorder="1" applyAlignment="1">
      <alignment horizontal="right" vertical="top"/>
    </xf>
    <xf numFmtId="0" fontId="10" fillId="2" borderId="11" xfId="0" applyFont="1" applyFill="1" applyBorder="1" applyAlignment="1">
      <alignment horizontal="left" vertical="top"/>
    </xf>
    <xf numFmtId="2" fontId="10" fillId="2" borderId="12" xfId="0" applyNumberFormat="1" applyFont="1" applyFill="1" applyBorder="1" applyAlignment="1">
      <alignment horizontal="right" vertical="top"/>
    </xf>
    <xf numFmtId="2" fontId="4" fillId="0" borderId="12" xfId="0" applyNumberFormat="1" applyFont="1" applyFill="1" applyBorder="1" applyAlignment="1">
      <alignment horizontal="right" vertical="top"/>
    </xf>
    <xf numFmtId="2" fontId="4" fillId="2" borderId="12" xfId="0" applyNumberFormat="1" applyFont="1" applyFill="1" applyBorder="1" applyAlignment="1">
      <alignment horizontal="right" vertical="top"/>
    </xf>
    <xf numFmtId="2" fontId="11" fillId="2" borderId="12" xfId="0" applyNumberFormat="1" applyFont="1" applyFill="1" applyBorder="1" applyAlignment="1">
      <alignment horizontal="right" vertical="top"/>
    </xf>
    <xf numFmtId="0" fontId="15" fillId="0" borderId="11" xfId="0" applyNumberFormat="1" applyFont="1" applyFill="1" applyBorder="1" applyAlignment="1">
      <alignment horizontal="center" vertical="top"/>
    </xf>
    <xf numFmtId="0" fontId="4" fillId="2" borderId="13" xfId="0" applyNumberFormat="1" applyFont="1" applyFill="1" applyBorder="1" applyAlignment="1">
      <alignment horizontal="center" vertical="center" wrapText="1"/>
    </xf>
    <xf numFmtId="2" fontId="4" fillId="2" borderId="14" xfId="0" applyNumberFormat="1" applyFont="1" applyFill="1" applyBorder="1" applyAlignment="1">
      <alignment horizontal="right" vertical="top"/>
    </xf>
    <xf numFmtId="49" fontId="3" fillId="5" borderId="0" xfId="0" applyNumberFormat="1" applyFont="1" applyFill="1" applyBorder="1" applyAlignment="1">
      <alignment horizontal="center" vertical="center"/>
    </xf>
    <xf numFmtId="17" fontId="0" fillId="0" borderId="0" xfId="0" applyNumberFormat="1" applyFont="1" applyAlignment="1"/>
    <xf numFmtId="2" fontId="16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49" fontId="5" fillId="2" borderId="1" xfId="0" applyNumberFormat="1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right" vertical="top"/>
    </xf>
    <xf numFmtId="0" fontId="5" fillId="2" borderId="1" xfId="0" applyNumberFormat="1" applyFont="1" applyFill="1" applyBorder="1" applyAlignment="1">
      <alignment horizontal="left" vertical="top"/>
    </xf>
    <xf numFmtId="49" fontId="2" fillId="4" borderId="1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3" fontId="9" fillId="0" borderId="0" xfId="1" applyFont="1" applyAlignment="1"/>
    <xf numFmtId="0" fontId="0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BF00"/>
      <rgbColor rgb="FFA6A5A5"/>
      <rgbColor rgb="FFFFFFFF"/>
      <rgbColor rgb="FF92CF4F"/>
      <rgbColor rgb="FFFEFE00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rotWithShape="0">
              <a:srgbClr val="000000">
                <a:alpha val="64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50800" rotWithShape="0">
            <a:srgbClr val="000000">
              <a:alpha val="64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showGridLines="0" tabSelected="1" workbookViewId="0">
      <selection activeCell="B14" sqref="B14"/>
    </sheetView>
  </sheetViews>
  <sheetFormatPr defaultColWidth="8.81640625" defaultRowHeight="15" customHeight="1" x14ac:dyDescent="0.35"/>
  <cols>
    <col min="1" max="1" width="6.26953125" style="1" customWidth="1"/>
    <col min="2" max="2" width="52.1796875" style="1" customWidth="1"/>
    <col min="3" max="3" width="12" style="1" customWidth="1"/>
    <col min="4" max="4" width="19.26953125" style="1" customWidth="1"/>
    <col min="5" max="5" width="16.1796875" style="1" customWidth="1"/>
    <col min="6" max="6" width="15.81640625" style="1" customWidth="1"/>
    <col min="7" max="7" width="18.90625" customWidth="1"/>
    <col min="8" max="8" width="22.36328125" customWidth="1"/>
    <col min="9" max="250" width="8.81640625" customWidth="1"/>
  </cols>
  <sheetData>
    <row r="1" spans="1:10" ht="18.75" customHeight="1" x14ac:dyDescent="0.45">
      <c r="A1" s="67" t="s">
        <v>0</v>
      </c>
      <c r="B1" s="68"/>
      <c r="C1" s="68"/>
      <c r="D1" s="68"/>
      <c r="E1" s="69"/>
      <c r="F1" s="2"/>
    </row>
    <row r="2" spans="1:10" ht="17.899999999999999" customHeight="1" x14ac:dyDescent="0.35">
      <c r="A2" s="64" t="s">
        <v>61</v>
      </c>
      <c r="B2" s="65"/>
      <c r="C2" s="65"/>
      <c r="D2" s="65"/>
      <c r="E2" s="66"/>
      <c r="F2" s="64" t="s">
        <v>62</v>
      </c>
      <c r="G2" s="65"/>
      <c r="H2" s="65"/>
      <c r="I2" s="65"/>
      <c r="J2" s="66"/>
    </row>
    <row r="3" spans="1:10" ht="20.25" customHeight="1" x14ac:dyDescent="0.35">
      <c r="A3" s="43" t="s">
        <v>1</v>
      </c>
      <c r="B3" s="3" t="s">
        <v>2</v>
      </c>
      <c r="C3" s="3" t="s">
        <v>3</v>
      </c>
      <c r="D3" s="4" t="s">
        <v>4</v>
      </c>
      <c r="E3" s="44" t="s">
        <v>5</v>
      </c>
      <c r="F3" s="57" t="s">
        <v>52</v>
      </c>
      <c r="G3" s="3" t="s">
        <v>65</v>
      </c>
      <c r="H3" s="57" t="s">
        <v>60</v>
      </c>
    </row>
    <row r="4" spans="1:10" ht="14.9" customHeight="1" x14ac:dyDescent="0.35">
      <c r="A4" s="45">
        <v>1</v>
      </c>
      <c r="B4" s="5" t="s">
        <v>6</v>
      </c>
      <c r="C4" s="6"/>
      <c r="D4" s="6"/>
      <c r="E4" s="46"/>
      <c r="F4" s="48"/>
    </row>
    <row r="5" spans="1:10" ht="14.9" customHeight="1" x14ac:dyDescent="0.35">
      <c r="A5" s="47"/>
      <c r="B5" s="7" t="s">
        <v>36</v>
      </c>
      <c r="C5" s="7" t="s">
        <v>51</v>
      </c>
      <c r="D5" s="8">
        <f>12*5000*6</f>
        <v>360000</v>
      </c>
      <c r="E5" s="48"/>
      <c r="F5" s="48">
        <f>D5/2</f>
        <v>180000</v>
      </c>
      <c r="H5" s="71" t="s">
        <v>53</v>
      </c>
    </row>
    <row r="6" spans="1:10" ht="14.9" customHeight="1" x14ac:dyDescent="0.35">
      <c r="A6" s="47"/>
      <c r="B6" s="7" t="s">
        <v>37</v>
      </c>
      <c r="C6" s="7" t="s">
        <v>49</v>
      </c>
      <c r="D6" s="8">
        <f>12*4400*4</f>
        <v>211200</v>
      </c>
      <c r="E6" s="48"/>
      <c r="F6" s="48">
        <f t="shared" ref="F6:F12" si="0">D6/2</f>
        <v>105600</v>
      </c>
      <c r="H6" s="71"/>
    </row>
    <row r="7" spans="1:10" ht="14.9" customHeight="1" x14ac:dyDescent="0.35">
      <c r="A7" s="47"/>
      <c r="B7" s="7" t="s">
        <v>38</v>
      </c>
      <c r="C7" s="7" t="s">
        <v>50</v>
      </c>
      <c r="D7" s="8">
        <f>12*9700</f>
        <v>116400</v>
      </c>
      <c r="E7" s="48"/>
      <c r="F7" s="48">
        <f t="shared" si="0"/>
        <v>58200</v>
      </c>
      <c r="H7" s="71"/>
    </row>
    <row r="8" spans="1:10" ht="14.9" customHeight="1" x14ac:dyDescent="0.35">
      <c r="A8" s="47"/>
      <c r="B8" s="7" t="s">
        <v>39</v>
      </c>
      <c r="C8" s="7" t="s">
        <v>50</v>
      </c>
      <c r="D8" s="8">
        <f>12*9700</f>
        <v>116400</v>
      </c>
      <c r="E8" s="48"/>
      <c r="F8" s="48">
        <f t="shared" si="0"/>
        <v>58200</v>
      </c>
      <c r="H8" s="71"/>
    </row>
    <row r="9" spans="1:10" ht="14.9" customHeight="1" x14ac:dyDescent="0.35">
      <c r="A9" s="47"/>
      <c r="B9" s="7" t="s">
        <v>40</v>
      </c>
      <c r="C9" s="7" t="s">
        <v>50</v>
      </c>
      <c r="D9" s="8">
        <v>0</v>
      </c>
      <c r="E9" s="48"/>
      <c r="F9" s="48">
        <f t="shared" si="0"/>
        <v>0</v>
      </c>
      <c r="H9" s="71"/>
    </row>
    <row r="10" spans="1:10" ht="14.9" customHeight="1" x14ac:dyDescent="0.35">
      <c r="A10" s="47"/>
      <c r="B10" s="7" t="s">
        <v>41</v>
      </c>
      <c r="C10" s="7" t="s">
        <v>50</v>
      </c>
      <c r="D10" s="8">
        <v>0</v>
      </c>
      <c r="E10" s="48"/>
      <c r="F10" s="48">
        <f t="shared" si="0"/>
        <v>0</v>
      </c>
      <c r="H10" s="71"/>
    </row>
    <row r="11" spans="1:10" ht="14.9" customHeight="1" x14ac:dyDescent="0.35">
      <c r="A11" s="47"/>
      <c r="B11" s="7" t="s">
        <v>42</v>
      </c>
      <c r="C11" s="7" t="s">
        <v>56</v>
      </c>
      <c r="D11" s="8">
        <f>17600*12</f>
        <v>211200</v>
      </c>
      <c r="E11" s="48"/>
      <c r="F11" s="48">
        <f t="shared" si="0"/>
        <v>105600</v>
      </c>
      <c r="H11" s="71"/>
    </row>
    <row r="12" spans="1:10" ht="14.9" customHeight="1" x14ac:dyDescent="0.35">
      <c r="A12" s="47"/>
      <c r="B12" s="7" t="s">
        <v>43</v>
      </c>
      <c r="C12" s="7" t="s">
        <v>57</v>
      </c>
      <c r="D12" s="8">
        <f>8500*12</f>
        <v>102000</v>
      </c>
      <c r="E12" s="48"/>
      <c r="F12" s="48">
        <f t="shared" si="0"/>
        <v>51000</v>
      </c>
      <c r="H12" s="71"/>
    </row>
    <row r="13" spans="1:10" s="17" customFormat="1" ht="14.9" customHeight="1" x14ac:dyDescent="0.35">
      <c r="A13" s="49"/>
      <c r="B13" s="15" t="s">
        <v>44</v>
      </c>
      <c r="C13" s="15" t="s">
        <v>58</v>
      </c>
      <c r="D13" s="16">
        <f>12100*12</f>
        <v>145200</v>
      </c>
      <c r="E13" s="50">
        <f>SUM(D5:D13)</f>
        <v>1262400</v>
      </c>
      <c r="F13" s="48">
        <f>D13/2</f>
        <v>72600</v>
      </c>
      <c r="G13" s="70">
        <f>F13/73</f>
        <v>994.52054794520552</v>
      </c>
      <c r="H13" s="17" t="s">
        <v>63</v>
      </c>
    </row>
    <row r="14" spans="1:10" ht="14.9" customHeight="1" x14ac:dyDescent="0.35">
      <c r="A14" s="45">
        <v>2</v>
      </c>
      <c r="B14" s="5" t="s">
        <v>7</v>
      </c>
      <c r="C14" s="6"/>
      <c r="D14" s="8"/>
      <c r="E14" s="48"/>
      <c r="F14" s="48"/>
      <c r="H14" s="71"/>
    </row>
    <row r="15" spans="1:10" ht="14.9" customHeight="1" x14ac:dyDescent="0.35">
      <c r="A15" s="47"/>
      <c r="B15" s="7" t="s">
        <v>24</v>
      </c>
      <c r="C15" s="7" t="s">
        <v>25</v>
      </c>
      <c r="D15" s="8">
        <f>575*300</f>
        <v>172500</v>
      </c>
      <c r="E15" s="51">
        <f>SUM(D15)</f>
        <v>172500</v>
      </c>
      <c r="F15" s="48">
        <f>E15</f>
        <v>172500</v>
      </c>
      <c r="G15" s="70">
        <f>F15/73</f>
        <v>2363.0136986301368</v>
      </c>
      <c r="H15" t="s">
        <v>54</v>
      </c>
    </row>
    <row r="16" spans="1:10" ht="14.9" customHeight="1" x14ac:dyDescent="0.35">
      <c r="A16" s="45">
        <v>3</v>
      </c>
      <c r="B16" s="5" t="s">
        <v>8</v>
      </c>
      <c r="C16" s="6"/>
      <c r="D16" s="8"/>
      <c r="E16" s="48"/>
      <c r="F16" s="48"/>
      <c r="H16" s="71"/>
    </row>
    <row r="17" spans="1:8" ht="14.9" customHeight="1" x14ac:dyDescent="0.35">
      <c r="A17" s="47"/>
      <c r="B17" s="12" t="s">
        <v>33</v>
      </c>
      <c r="C17" s="7" t="s">
        <v>34</v>
      </c>
      <c r="D17" s="8">
        <v>24000</v>
      </c>
      <c r="E17" s="51">
        <f>SUM(D17)</f>
        <v>24000</v>
      </c>
      <c r="F17" s="48">
        <v>24000</v>
      </c>
      <c r="G17" s="70">
        <f>F17/73</f>
        <v>328.76712328767121</v>
      </c>
      <c r="H17" t="s">
        <v>54</v>
      </c>
    </row>
    <row r="18" spans="1:8" ht="14.9" customHeight="1" x14ac:dyDescent="0.35">
      <c r="A18" s="45">
        <v>4</v>
      </c>
      <c r="B18" s="5" t="s">
        <v>9</v>
      </c>
      <c r="C18" s="6"/>
      <c r="D18" s="8"/>
      <c r="E18" s="48"/>
      <c r="F18" s="48"/>
      <c r="H18" s="71"/>
    </row>
    <row r="19" spans="1:8" ht="14.9" customHeight="1" x14ac:dyDescent="0.35">
      <c r="A19" s="47"/>
      <c r="B19" s="7" t="s">
        <v>10</v>
      </c>
      <c r="C19" s="7" t="s">
        <v>11</v>
      </c>
      <c r="D19" s="8">
        <f>2500*12</f>
        <v>30000</v>
      </c>
      <c r="E19" s="48"/>
      <c r="F19" s="48"/>
      <c r="H19" s="71"/>
    </row>
    <row r="20" spans="1:8" ht="14.9" customHeight="1" x14ac:dyDescent="0.35">
      <c r="A20" s="47"/>
      <c r="B20" s="7" t="s">
        <v>23</v>
      </c>
      <c r="C20" s="7" t="s">
        <v>11</v>
      </c>
      <c r="D20" s="8">
        <f>2500*12</f>
        <v>30000</v>
      </c>
      <c r="E20" s="48"/>
      <c r="F20" s="48"/>
      <c r="H20" s="71"/>
    </row>
    <row r="21" spans="1:8" ht="14.9" customHeight="1" x14ac:dyDescent="0.35">
      <c r="A21" s="47"/>
      <c r="B21" s="7" t="s">
        <v>12</v>
      </c>
      <c r="C21" s="7" t="s">
        <v>26</v>
      </c>
      <c r="D21" s="8">
        <f>6500*12</f>
        <v>78000</v>
      </c>
      <c r="E21" s="48"/>
      <c r="F21" s="48"/>
      <c r="H21" s="71"/>
    </row>
    <row r="22" spans="1:8" ht="14.9" customHeight="1" x14ac:dyDescent="0.35">
      <c r="A22" s="47"/>
      <c r="B22" s="7" t="s">
        <v>45</v>
      </c>
      <c r="C22" s="7" t="s">
        <v>46</v>
      </c>
      <c r="D22" s="8">
        <f>4000*12</f>
        <v>48000</v>
      </c>
      <c r="E22" s="48"/>
      <c r="F22" s="48"/>
      <c r="H22" s="71"/>
    </row>
    <row r="23" spans="1:8" ht="14.9" customHeight="1" x14ac:dyDescent="0.35">
      <c r="A23" s="47"/>
      <c r="B23" s="7" t="s">
        <v>13</v>
      </c>
      <c r="C23" s="6"/>
      <c r="D23" s="8">
        <v>13000</v>
      </c>
      <c r="E23" s="52">
        <f>SUM(D19:D23)</f>
        <v>199000</v>
      </c>
      <c r="F23" s="48">
        <f>E23/2</f>
        <v>99500</v>
      </c>
      <c r="H23" t="s">
        <v>55</v>
      </c>
    </row>
    <row r="24" spans="1:8" ht="14.9" customHeight="1" x14ac:dyDescent="0.35">
      <c r="A24" s="45">
        <v>5</v>
      </c>
      <c r="B24" s="5" t="s">
        <v>14</v>
      </c>
      <c r="C24" s="14"/>
      <c r="D24" s="8"/>
      <c r="E24" s="48"/>
      <c r="F24" s="48"/>
      <c r="H24" s="71"/>
    </row>
    <row r="25" spans="1:8" s="17" customFormat="1" ht="14.9" customHeight="1" x14ac:dyDescent="0.35">
      <c r="A25" s="49"/>
      <c r="B25" s="19" t="s">
        <v>27</v>
      </c>
      <c r="C25" s="19" t="s">
        <v>28</v>
      </c>
      <c r="D25" s="20">
        <f>650*85</f>
        <v>55250</v>
      </c>
      <c r="E25" s="53"/>
      <c r="F25" s="48"/>
      <c r="H25" s="71"/>
    </row>
    <row r="26" spans="1:8" ht="14.9" customHeight="1" x14ac:dyDescent="0.35">
      <c r="A26" s="47"/>
      <c r="B26" s="7" t="s">
        <v>15</v>
      </c>
      <c r="C26" s="9">
        <v>12600</v>
      </c>
      <c r="D26" s="8">
        <v>12600</v>
      </c>
      <c r="E26" s="48"/>
      <c r="F26" s="48"/>
      <c r="H26" s="71"/>
    </row>
    <row r="27" spans="1:8" ht="14.9" customHeight="1" x14ac:dyDescent="0.35">
      <c r="A27" s="47"/>
      <c r="B27" s="7" t="s">
        <v>16</v>
      </c>
      <c r="C27" s="9">
        <v>6000</v>
      </c>
      <c r="D27" s="8">
        <v>6000</v>
      </c>
      <c r="E27" s="48"/>
      <c r="F27" s="48"/>
      <c r="H27" s="71"/>
    </row>
    <row r="28" spans="1:8" ht="14.9" customHeight="1" x14ac:dyDescent="0.35">
      <c r="A28" s="47"/>
      <c r="B28" s="7" t="s">
        <v>17</v>
      </c>
      <c r="C28" s="9">
        <v>6500</v>
      </c>
      <c r="D28" s="8">
        <v>6500</v>
      </c>
      <c r="E28" s="48"/>
      <c r="F28" s="48"/>
      <c r="H28" s="71"/>
    </row>
    <row r="29" spans="1:8" ht="14.9" customHeight="1" x14ac:dyDescent="0.35">
      <c r="A29" s="47"/>
      <c r="B29" s="7" t="s">
        <v>18</v>
      </c>
      <c r="C29" s="9">
        <v>15000</v>
      </c>
      <c r="D29" s="8">
        <v>15000</v>
      </c>
      <c r="E29" s="48"/>
      <c r="F29" s="48"/>
      <c r="H29" s="71"/>
    </row>
    <row r="30" spans="1:8" ht="14.9" customHeight="1" x14ac:dyDescent="0.35">
      <c r="A30" s="47"/>
      <c r="B30" s="7" t="s">
        <v>19</v>
      </c>
      <c r="C30" s="9">
        <v>13000</v>
      </c>
      <c r="D30" s="8">
        <v>13000</v>
      </c>
      <c r="E30" s="48"/>
      <c r="F30" s="48"/>
      <c r="H30" s="71"/>
    </row>
    <row r="31" spans="1:8" ht="14.9" customHeight="1" x14ac:dyDescent="0.35">
      <c r="A31" s="47"/>
      <c r="B31" s="7" t="s">
        <v>20</v>
      </c>
      <c r="C31" s="9">
        <v>3000</v>
      </c>
      <c r="D31" s="8">
        <v>3000</v>
      </c>
      <c r="E31" s="52">
        <f>SUM(D25:D31)</f>
        <v>111350</v>
      </c>
      <c r="F31" s="48">
        <v>0</v>
      </c>
      <c r="H31" t="s">
        <v>64</v>
      </c>
    </row>
    <row r="32" spans="1:8" s="18" customFormat="1" ht="14.9" customHeight="1" x14ac:dyDescent="0.35">
      <c r="A32" s="54">
        <v>7</v>
      </c>
      <c r="B32" s="61"/>
      <c r="C32" s="63"/>
      <c r="D32" s="62"/>
      <c r="E32" s="52"/>
      <c r="F32" s="48"/>
      <c r="H32" s="71"/>
    </row>
    <row r="33" spans="1:9" ht="14.9" customHeight="1" x14ac:dyDescent="0.35">
      <c r="A33" s="45">
        <v>8</v>
      </c>
      <c r="B33" s="21" t="s">
        <v>31</v>
      </c>
      <c r="C33" s="22" t="s">
        <v>30</v>
      </c>
      <c r="D33" s="23">
        <v>20000</v>
      </c>
      <c r="E33" s="59">
        <v>0</v>
      </c>
      <c r="F33" s="48">
        <v>0</v>
      </c>
      <c r="H33" s="71"/>
    </row>
    <row r="34" spans="1:9" ht="14.9" customHeight="1" x14ac:dyDescent="0.35">
      <c r="A34" s="45">
        <v>11</v>
      </c>
      <c r="B34" s="5" t="s">
        <v>21</v>
      </c>
      <c r="C34" s="6"/>
      <c r="D34" s="8">
        <v>12000</v>
      </c>
      <c r="E34" s="52">
        <v>0</v>
      </c>
      <c r="F34" s="48">
        <v>0</v>
      </c>
      <c r="H34" s="71"/>
      <c r="I34" s="60"/>
    </row>
    <row r="35" spans="1:9" ht="51" customHeight="1" thickBot="1" x14ac:dyDescent="0.4">
      <c r="A35" s="55">
        <v>15</v>
      </c>
      <c r="B35" s="5" t="s">
        <v>22</v>
      </c>
      <c r="C35" s="6"/>
      <c r="D35" s="8">
        <v>25000</v>
      </c>
      <c r="E35" s="52">
        <v>0</v>
      </c>
      <c r="F35" s="48">
        <v>0</v>
      </c>
      <c r="H35" s="71"/>
      <c r="I35" s="42"/>
    </row>
    <row r="36" spans="1:9" ht="19.5" customHeight="1" thickBot="1" x14ac:dyDescent="0.4">
      <c r="A36" s="37"/>
      <c r="B36" s="34" t="s">
        <v>29</v>
      </c>
      <c r="C36" s="35"/>
      <c r="D36" s="36">
        <v>20000</v>
      </c>
      <c r="E36" s="56">
        <v>0</v>
      </c>
      <c r="F36" s="48">
        <v>0</v>
      </c>
      <c r="G36">
        <f>F36/75</f>
        <v>0</v>
      </c>
      <c r="H36" s="71"/>
      <c r="I36" s="42"/>
    </row>
    <row r="37" spans="1:9" ht="37" customHeight="1" thickBot="1" x14ac:dyDescent="0.4">
      <c r="A37" s="30"/>
      <c r="B37" s="38" t="s">
        <v>35</v>
      </c>
      <c r="C37" s="39" t="s">
        <v>5</v>
      </c>
      <c r="D37" s="40" t="s">
        <v>32</v>
      </c>
      <c r="E37" s="41">
        <f>SUM(E4:E36)</f>
        <v>1769250</v>
      </c>
      <c r="F37" s="41">
        <f>SUM(F5:F36)</f>
        <v>927200</v>
      </c>
      <c r="G37" s="41">
        <f>F37/73</f>
        <v>12701.369863013699</v>
      </c>
      <c r="H37" s="71" t="s">
        <v>59</v>
      </c>
    </row>
    <row r="38" spans="1:9" s="11" customFormat="1" ht="15" customHeight="1" x14ac:dyDescent="0.35">
      <c r="A38" s="24"/>
      <c r="B38" s="31"/>
      <c r="C38" s="32"/>
      <c r="D38" s="32"/>
      <c r="E38" s="33">
        <f>E37/75</f>
        <v>23590</v>
      </c>
      <c r="F38" s="10"/>
    </row>
    <row r="39" spans="1:9" ht="15" customHeight="1" x14ac:dyDescent="0.35">
      <c r="A39" s="28"/>
      <c r="B39" s="25"/>
      <c r="C39" s="26"/>
      <c r="D39" s="26"/>
      <c r="E39" s="27"/>
    </row>
    <row r="40" spans="1:9" ht="15" customHeight="1" x14ac:dyDescent="0.35">
      <c r="B40" s="29"/>
      <c r="C40" s="29"/>
      <c r="D40" s="29"/>
      <c r="E40" s="26"/>
    </row>
    <row r="41" spans="1:9" ht="15" customHeight="1" x14ac:dyDescent="0.35">
      <c r="B41" s="13"/>
    </row>
    <row r="42" spans="1:9" ht="15" customHeight="1" x14ac:dyDescent="0.35">
      <c r="B42" s="13"/>
    </row>
    <row r="43" spans="1:9" ht="15" customHeight="1" x14ac:dyDescent="0.35">
      <c r="B43" s="13"/>
    </row>
    <row r="44" spans="1:9" ht="15" customHeight="1" x14ac:dyDescent="0.35">
      <c r="B44" s="13"/>
    </row>
    <row r="45" spans="1:9" ht="15" customHeight="1" x14ac:dyDescent="0.35">
      <c r="B45" s="13"/>
    </row>
  </sheetData>
  <mergeCells count="3">
    <mergeCell ref="A2:E2"/>
    <mergeCell ref="A1:E1"/>
    <mergeCell ref="F2:J2"/>
  </mergeCells>
  <pageMargins left="0.22" right="0" top="0.26" bottom="0.21" header="0.28000000000000003" footer="0.23"/>
  <pageSetup scale="90" orientation="portrait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F5"/>
  <sheetViews>
    <sheetView workbookViewId="0">
      <selection activeCell="F5" sqref="F5"/>
    </sheetView>
  </sheetViews>
  <sheetFormatPr defaultColWidth="11.453125" defaultRowHeight="14.5" x14ac:dyDescent="0.35"/>
  <sheetData>
    <row r="2" spans="4:6" x14ac:dyDescent="0.35">
      <c r="D2" t="s">
        <v>47</v>
      </c>
    </row>
    <row r="4" spans="4:6" x14ac:dyDescent="0.35">
      <c r="D4" t="s">
        <v>48</v>
      </c>
      <c r="E4">
        <v>17900</v>
      </c>
      <c r="F4">
        <f>E4*75</f>
        <v>1342500</v>
      </c>
    </row>
    <row r="5" spans="4:6" x14ac:dyDescent="0.35">
      <c r="D5" s="58">
        <v>45505</v>
      </c>
      <c r="E5">
        <v>18000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Gramya Budget-2019-20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</dc:creator>
  <cp:lastModifiedBy>Rama Kumanduri</cp:lastModifiedBy>
  <cp:lastPrinted>2020-02-01T12:14:29Z</cp:lastPrinted>
  <dcterms:created xsi:type="dcterms:W3CDTF">2018-02-16T06:48:43Z</dcterms:created>
  <dcterms:modified xsi:type="dcterms:W3CDTF">2020-09-18T01:07:55Z</dcterms:modified>
</cp:coreProperties>
</file>