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5"/>
  </bookViews>
  <sheets>
    <sheet name="2006-07" sheetId="1" r:id="rId1"/>
    <sheet name="Proposed 2007-08" sheetId="2" r:id="rId2"/>
    <sheet name="Approved 2007-08" sheetId="3" r:id="rId3"/>
    <sheet name="Proposed 2008-09 " sheetId="4" r:id="rId4"/>
    <sheet name="Approved 2008-09" sheetId="5" r:id="rId5"/>
    <sheet name="Comparison" sheetId="6" r:id="rId6"/>
  </sheets>
  <definedNames/>
  <calcPr fullCalcOnLoad="1"/>
</workbook>
</file>

<file path=xl/sharedStrings.xml><?xml version="1.0" encoding="utf-8"?>
<sst xmlns="http://schemas.openxmlformats.org/spreadsheetml/2006/main" count="442" uniqueCount="210">
  <si>
    <t>S. No</t>
  </si>
  <si>
    <t>Particulars</t>
  </si>
  <si>
    <t>Honorarium:</t>
  </si>
  <si>
    <t>10 Teachers @ 1600/- PM</t>
  </si>
  <si>
    <t>2 Teachers @ 1200/- PM *</t>
  </si>
  <si>
    <t>Community Mobilizer @3200 /- PM</t>
  </si>
  <si>
    <t>Education Facilitator @ 3200/- PM</t>
  </si>
  <si>
    <t>Program Coordinator (No Need)**</t>
  </si>
  <si>
    <t>Women Coordinator @2500/-</t>
  </si>
  <si>
    <t>Accountant @ 4200/- PM</t>
  </si>
  <si>
    <t>Educational Materials:</t>
  </si>
  <si>
    <r>
      <t xml:space="preserve"> </t>
    </r>
    <r>
      <rPr>
        <sz val="12"/>
        <rFont val="Times New Roman"/>
        <family val="1"/>
      </rPr>
      <t>(For 375 Students @100/-)</t>
    </r>
  </si>
  <si>
    <t>Administrative Expanses:</t>
  </si>
  <si>
    <t>Printing &amp; Stationary</t>
  </si>
  <si>
    <t>Postage, Telephone &amp; Xerox</t>
  </si>
  <si>
    <t>Travel &amp; Conveyance</t>
  </si>
  <si>
    <t>Office Rent</t>
  </si>
  <si>
    <t xml:space="preserve">Bal Mahotsava </t>
  </si>
  <si>
    <t>Teacher Training</t>
  </si>
  <si>
    <r>
      <t>Taat Patti (Mat</t>
    </r>
    <r>
      <rPr>
        <sz val="12"/>
        <rFont val="Times New Roman"/>
        <family val="1"/>
      </rPr>
      <t>)</t>
    </r>
  </si>
  <si>
    <t>Health Camp</t>
  </si>
  <si>
    <t>Repairing of centers</t>
  </si>
  <si>
    <t>Details</t>
  </si>
  <si>
    <t>10 X 1600 X 12</t>
  </si>
  <si>
    <t>2 X 1200 X 12</t>
  </si>
  <si>
    <t>3200 X 12</t>
  </si>
  <si>
    <t>-----------</t>
  </si>
  <si>
    <t>2500 X 12</t>
  </si>
  <si>
    <t>4200 X 12</t>
  </si>
  <si>
    <t>375 X 100</t>
  </si>
  <si>
    <t>500 X 12</t>
  </si>
  <si>
    <t>600 X 12</t>
  </si>
  <si>
    <t>1000 X 12</t>
  </si>
  <si>
    <t>1600 X 12</t>
  </si>
  <si>
    <t>Once in year</t>
  </si>
  <si>
    <t>12 Teacher X 1000</t>
  </si>
  <si>
    <t>6 Center X 500</t>
  </si>
  <si>
    <t xml:space="preserve"> Once in Year</t>
  </si>
  <si>
    <t>By community supports</t>
  </si>
  <si>
    <t>Amount In</t>
  </si>
  <si>
    <t>Rupees</t>
  </si>
  <si>
    <t>-------</t>
  </si>
  <si>
    <t>Total</t>
  </si>
  <si>
    <t>378,000/-</t>
  </si>
  <si>
    <t>37,500/-</t>
  </si>
  <si>
    <t>44,400/-</t>
  </si>
  <si>
    <t>10,000/-</t>
  </si>
  <si>
    <t>12,000/-</t>
  </si>
  <si>
    <t>3,000/-</t>
  </si>
  <si>
    <t>8,000/-</t>
  </si>
  <si>
    <t>492,900/-</t>
  </si>
  <si>
    <t>In $ 11463 @ 43</t>
  </si>
  <si>
    <t>GRAMYA SANSTHAN, VARANASI</t>
  </si>
  <si>
    <t>10 Teachers @ 1750/- PM</t>
  </si>
  <si>
    <t>Community Mobilizer @3500 /- PM</t>
  </si>
  <si>
    <t>Education Facilitator @ 3500/- PM</t>
  </si>
  <si>
    <t>Program Coordinator @ 6000/- PM</t>
  </si>
  <si>
    <t>Women Coordinator @3000/-</t>
  </si>
  <si>
    <t>Accountant @ 4500/- PM</t>
  </si>
  <si>
    <t>10 X 1750 X 12</t>
  </si>
  <si>
    <t>4 X 1300 X 12</t>
  </si>
  <si>
    <t>3500 X 12</t>
  </si>
  <si>
    <t xml:space="preserve">6000 X 12 </t>
  </si>
  <si>
    <t>3000 X 12</t>
  </si>
  <si>
    <t>4500 X 12</t>
  </si>
  <si>
    <t>450 X 125</t>
  </si>
  <si>
    <t>Playing Materials:</t>
  </si>
  <si>
    <t>( Rs. 2000 X 6 Centre)</t>
  </si>
  <si>
    <t>2000 X 6 Centre</t>
  </si>
  <si>
    <t>750 X 12</t>
  </si>
  <si>
    <t>1200 X 12</t>
  </si>
  <si>
    <t>1750 X 12</t>
  </si>
  <si>
    <t>Bal Mahotsava (Balmela):</t>
  </si>
  <si>
    <t>Teacher Training:</t>
  </si>
  <si>
    <t>Audit Fees</t>
  </si>
  <si>
    <t>1- Fooding (500 Children x 15/- Per Child)</t>
  </si>
  <si>
    <t>500 X 15</t>
  </si>
  <si>
    <t xml:space="preserve">2- Tent </t>
  </si>
  <si>
    <t>3- Generator Set &amp; Mike Set</t>
  </si>
  <si>
    <t>4- Beding</t>
  </si>
  <si>
    <t>5- Prize for Children</t>
  </si>
  <si>
    <t>6- Conveyance</t>
  </si>
  <si>
    <t>7- Banner, Photography, Staionery, etc.</t>
  </si>
  <si>
    <t>Amount In Rupees</t>
  </si>
  <si>
    <t>14 Teacher X 1000</t>
  </si>
  <si>
    <t xml:space="preserve">8 Center </t>
  </si>
  <si>
    <t>Miscellanious Expences</t>
  </si>
  <si>
    <t>Health Mela</t>
  </si>
  <si>
    <r>
      <t xml:space="preserve"> </t>
    </r>
    <r>
      <rPr>
        <sz val="11"/>
        <rFont val="Times New Roman"/>
        <family val="1"/>
      </rPr>
      <t>(For 450 Students @ 125/-)</t>
    </r>
  </si>
  <si>
    <r>
      <t>Taat Patti (Mat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>:</t>
    </r>
  </si>
  <si>
    <t>4 Teachers in Chakia @ 1300/- PM *</t>
  </si>
  <si>
    <t>1-  Garwa</t>
  </si>
  <si>
    <t>2-  Patharauriya</t>
  </si>
  <si>
    <t>* We are opening 2 new centre in Chakia Block in this year-</t>
  </si>
  <si>
    <t>3400 X 12</t>
  </si>
  <si>
    <t>Community Mobilizer @3400 /- PM</t>
  </si>
  <si>
    <t>Education Facilitator @ 3400/- PM</t>
  </si>
  <si>
    <t>Women Coordinator @3400/-</t>
  </si>
  <si>
    <t>500 X 6 Centre X 2 (half yearly)</t>
  </si>
  <si>
    <t>( Rs. 1000 X 6 Centre)</t>
  </si>
  <si>
    <t>1100 X 12</t>
  </si>
  <si>
    <t>700 X 12</t>
  </si>
  <si>
    <t>450 X 100</t>
  </si>
  <si>
    <r>
      <t xml:space="preserve"> </t>
    </r>
    <r>
      <rPr>
        <sz val="11"/>
        <rFont val="Times New Roman"/>
        <family val="1"/>
      </rPr>
      <t>(For 450 Students @ 100/-)</t>
    </r>
  </si>
  <si>
    <t>Proposed BUDGET- APRIL 2007 TO  MARCH 2008</t>
  </si>
  <si>
    <t>Updated BUDGET- APRIL 2007 TO  MARCH 2008</t>
  </si>
  <si>
    <t>11 Teachers @ 1850/- PM</t>
  </si>
  <si>
    <t>4 Teachers in Chakia @ 1400/- PM *</t>
  </si>
  <si>
    <t>Community Mobilizer @3600 /- PM</t>
  </si>
  <si>
    <t>Education Facilitator @ 3600/- PM</t>
  </si>
  <si>
    <t>Women Coordinator @3600/-</t>
  </si>
  <si>
    <t>1 New Teacher in Naugarh</t>
  </si>
  <si>
    <t>1 New Teacher in Naugarh @ 1200</t>
  </si>
  <si>
    <t>1 X 1200 X 12</t>
  </si>
  <si>
    <t>4 X 1400 X 12</t>
  </si>
  <si>
    <t xml:space="preserve">6400 X 12 </t>
  </si>
  <si>
    <t>Program Coordinator @ 6400/- PM</t>
  </si>
  <si>
    <t>4750 X 12</t>
  </si>
  <si>
    <t>Accountant @ 4750/- PM</t>
  </si>
  <si>
    <t>485 X 100</t>
  </si>
  <si>
    <t>( Rs. 1000 X 8 Centre)</t>
  </si>
  <si>
    <t>500 X 8 Centre X 2 (half yearly)</t>
  </si>
  <si>
    <t>800 X 12</t>
  </si>
  <si>
    <t>1250 X 12</t>
  </si>
  <si>
    <t>2000 X 12</t>
  </si>
  <si>
    <t>15 Teacher X 1000</t>
  </si>
  <si>
    <t>Cycles for volunteers</t>
  </si>
  <si>
    <t>3 X 2500</t>
  </si>
  <si>
    <t>11 X 1850 X 12</t>
  </si>
  <si>
    <t>650 X 12</t>
  </si>
  <si>
    <t>3550 X 12</t>
  </si>
  <si>
    <r>
      <t xml:space="preserve"> </t>
    </r>
    <r>
      <rPr>
        <sz val="11"/>
        <rFont val="Times New Roman"/>
        <family val="1"/>
      </rPr>
      <t>(For 485 Students @ 100/-)</t>
    </r>
  </si>
  <si>
    <t>3 X 2000</t>
  </si>
  <si>
    <t>Last years left over</t>
  </si>
  <si>
    <t>Updated BUDGET- APRIL 2008 TO  MARCH 2009</t>
  </si>
  <si>
    <t>4 Teachers in Chakia @ 1450/- PM *</t>
  </si>
  <si>
    <t>Community Mobilizer @3800 /- PM</t>
  </si>
  <si>
    <t>Education Facilitator @ 3800/- PM</t>
  </si>
  <si>
    <t>Women Coordinator @3800/-</t>
  </si>
  <si>
    <t xml:space="preserve">7000 X 12 </t>
  </si>
  <si>
    <t>11 X 1900 X 12</t>
  </si>
  <si>
    <t>4 X 1450 X 12</t>
  </si>
  <si>
    <t>3800 X 12</t>
  </si>
  <si>
    <t>5500 X 12</t>
  </si>
  <si>
    <t>11 Teachers @ 1900/- PM</t>
  </si>
  <si>
    <t>Program Coordinator @ 7000/- PM</t>
  </si>
  <si>
    <t>Accountant @ 5550/- PM</t>
  </si>
  <si>
    <r>
      <t xml:space="preserve"> </t>
    </r>
    <r>
      <rPr>
        <sz val="11"/>
        <rFont val="Times New Roman"/>
        <family val="1"/>
      </rPr>
      <t>(For 485 Students @ 125/-)</t>
    </r>
  </si>
  <si>
    <t>485 X 125</t>
  </si>
  <si>
    <t>Proposed BUDGET- APRIL 2008 TO  MARCH 2009</t>
  </si>
  <si>
    <t>Updated 2008-09</t>
  </si>
  <si>
    <t xml:space="preserve">500 X 8 Centre X 2 </t>
  </si>
  <si>
    <t>Community Mobilizer</t>
  </si>
  <si>
    <t>Education Facilitator</t>
  </si>
  <si>
    <t>Program Coordinator</t>
  </si>
  <si>
    <t xml:space="preserve">Women Coordinator </t>
  </si>
  <si>
    <t xml:space="preserve">Accountant </t>
  </si>
  <si>
    <t>485 student X 100</t>
  </si>
  <si>
    <t>1 X 1200 pm X 12</t>
  </si>
  <si>
    <t>3550 pm X 12</t>
  </si>
  <si>
    <t xml:space="preserve">6400 pm X 12 </t>
  </si>
  <si>
    <t>4750 pm X 12</t>
  </si>
  <si>
    <t>650 pm X 12</t>
  </si>
  <si>
    <t>750 pm X 12</t>
  </si>
  <si>
    <t>1200 pm X 12</t>
  </si>
  <si>
    <t>2000 pm X 12</t>
  </si>
  <si>
    <t>500 student X 15</t>
  </si>
  <si>
    <t xml:space="preserve">1- Fooding </t>
  </si>
  <si>
    <t>Proposed 2008-09</t>
  </si>
  <si>
    <t>11 teacher X 1850 pm X 12</t>
  </si>
  <si>
    <t>4  teacher X 1400 pm X 12</t>
  </si>
  <si>
    <t>Teachers in Chakia</t>
  </si>
  <si>
    <t>Teacher</t>
  </si>
  <si>
    <t>11 teacher X 1900 pm X 12</t>
  </si>
  <si>
    <t>4 teacher X 1450 pm X 12</t>
  </si>
  <si>
    <t>3800 pm X 12</t>
  </si>
  <si>
    <t xml:space="preserve">7000 pm X 12 </t>
  </si>
  <si>
    <t>5500 pm X 12</t>
  </si>
  <si>
    <t>485 student X 125</t>
  </si>
  <si>
    <t>800 pm X 12</t>
  </si>
  <si>
    <t>1250 pm X 12</t>
  </si>
  <si>
    <t>Approved 2007-08</t>
  </si>
  <si>
    <t>10 teacher X 1750 pm X 12</t>
  </si>
  <si>
    <t>4 teacher X 1300 pm X 12</t>
  </si>
  <si>
    <t>3400 pm X 12</t>
  </si>
  <si>
    <t xml:space="preserve">6000 pm X 12 </t>
  </si>
  <si>
    <t>4500 pm X 12</t>
  </si>
  <si>
    <t>450 students X 100</t>
  </si>
  <si>
    <t>500 X 8 centers X 2</t>
  </si>
  <si>
    <t>600 pm X 12</t>
  </si>
  <si>
    <t>700 pm X 12</t>
  </si>
  <si>
    <t>1100 pm  X 12</t>
  </si>
  <si>
    <t>1750 pm X 12</t>
  </si>
  <si>
    <t>500 students X 15</t>
  </si>
  <si>
    <t>Proposed 2007-08</t>
  </si>
  <si>
    <t>4 teacher X 1300 pm  X 12</t>
  </si>
  <si>
    <t>3500 pmX 12</t>
  </si>
  <si>
    <t>3500 pm X 12</t>
  </si>
  <si>
    <t>3000 pm X 12</t>
  </si>
  <si>
    <t>450 students X 125</t>
  </si>
  <si>
    <t>2006-07</t>
  </si>
  <si>
    <t>10 teacher X 1600 pm X 12</t>
  </si>
  <si>
    <t>2 teacher X 1200 pm X 12</t>
  </si>
  <si>
    <t>3200 pm X 12</t>
  </si>
  <si>
    <t>2500 pm X 12</t>
  </si>
  <si>
    <t>4200 pm X 12</t>
  </si>
  <si>
    <t>500 pm X 12</t>
  </si>
  <si>
    <t>1000 pm X 12</t>
  </si>
  <si>
    <t>1600 pm X 12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</si>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</sst>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6" fillId="3" borderId="4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E32" sqref="E32"/>
    </sheetView>
  </sheetViews>
  <sheetFormatPr defaultColWidth="9.140625" defaultRowHeight="12.75"/>
  <cols>
    <col min="2" max="2" width="35.7109375" style="0" customWidth="1"/>
    <col min="3" max="5" width="15.7109375" style="0" customWidth="1"/>
  </cols>
  <sheetData>
    <row r="1" spans="1:6" ht="14.25" customHeight="1">
      <c r="A1" s="1" t="s">
        <v>0</v>
      </c>
      <c r="B1" s="1" t="s">
        <v>1</v>
      </c>
      <c r="C1" s="1" t="s">
        <v>22</v>
      </c>
      <c r="D1" s="1" t="s">
        <v>39</v>
      </c>
      <c r="E1" s="1" t="s">
        <v>42</v>
      </c>
      <c r="F1" s="2"/>
    </row>
    <row r="2" spans="1:6" ht="18.75" customHeight="1">
      <c r="A2" s="3">
        <v>1</v>
      </c>
      <c r="B2" s="4" t="s">
        <v>2</v>
      </c>
      <c r="C2" s="5"/>
      <c r="D2" s="1" t="s">
        <v>40</v>
      </c>
      <c r="E2" s="6"/>
      <c r="F2" s="69"/>
    </row>
    <row r="3" spans="1:6" ht="22.5" customHeight="1">
      <c r="A3" s="3"/>
      <c r="B3" s="6" t="s">
        <v>3</v>
      </c>
      <c r="C3" s="5" t="s">
        <v>23</v>
      </c>
      <c r="D3" s="7">
        <v>192000</v>
      </c>
      <c r="E3" s="8"/>
      <c r="F3" s="69"/>
    </row>
    <row r="4" spans="1:6" ht="15.75">
      <c r="A4" s="3"/>
      <c r="B4" s="6" t="s">
        <v>4</v>
      </c>
      <c r="C4" s="5" t="s">
        <v>24</v>
      </c>
      <c r="D4" s="7">
        <v>28800</v>
      </c>
      <c r="E4" s="8"/>
      <c r="F4" s="69"/>
    </row>
    <row r="5" spans="1:6" ht="15.75">
      <c r="A5" s="3"/>
      <c r="B5" s="6" t="s">
        <v>5</v>
      </c>
      <c r="C5" s="5" t="s">
        <v>25</v>
      </c>
      <c r="D5" s="7">
        <v>38400</v>
      </c>
      <c r="E5" s="8"/>
      <c r="F5" s="69"/>
    </row>
    <row r="6" spans="1:6" ht="15.75">
      <c r="A6" s="3"/>
      <c r="B6" s="6" t="s">
        <v>6</v>
      </c>
      <c r="C6" s="5" t="s">
        <v>25</v>
      </c>
      <c r="D6" s="7">
        <v>38400</v>
      </c>
      <c r="E6" s="8"/>
      <c r="F6" s="69"/>
    </row>
    <row r="7" spans="1:6" ht="15.75">
      <c r="A7" s="3"/>
      <c r="B7" s="6" t="s">
        <v>7</v>
      </c>
      <c r="C7" s="5" t="s">
        <v>26</v>
      </c>
      <c r="D7" s="9" t="s">
        <v>41</v>
      </c>
      <c r="E7" s="8"/>
      <c r="F7" s="69"/>
    </row>
    <row r="8" spans="1:6" ht="15.75">
      <c r="A8" s="3"/>
      <c r="B8" s="6" t="s">
        <v>8</v>
      </c>
      <c r="C8" s="5" t="s">
        <v>27</v>
      </c>
      <c r="D8" s="7">
        <v>30000</v>
      </c>
      <c r="E8" s="8"/>
      <c r="F8" s="69"/>
    </row>
    <row r="9" spans="1:6" ht="15.75">
      <c r="A9" s="6"/>
      <c r="B9" s="6" t="s">
        <v>9</v>
      </c>
      <c r="C9" s="5" t="s">
        <v>28</v>
      </c>
      <c r="D9" s="7">
        <v>50400</v>
      </c>
      <c r="E9" s="8" t="s">
        <v>43</v>
      </c>
      <c r="F9" s="69"/>
    </row>
    <row r="10" spans="1:6" ht="15.75">
      <c r="A10" s="6"/>
      <c r="B10" s="6"/>
      <c r="C10" s="5"/>
      <c r="D10" s="10"/>
      <c r="E10" s="8"/>
      <c r="F10" s="69"/>
    </row>
    <row r="11" spans="1:6" ht="15.75">
      <c r="A11" s="3">
        <v>2</v>
      </c>
      <c r="B11" s="4" t="s">
        <v>10</v>
      </c>
      <c r="C11" s="5"/>
      <c r="D11" s="9"/>
      <c r="E11" s="8"/>
      <c r="F11" s="69"/>
    </row>
    <row r="12" spans="1:6" ht="15.75">
      <c r="A12" s="3"/>
      <c r="B12" s="4" t="s">
        <v>11</v>
      </c>
      <c r="C12" s="5" t="s">
        <v>29</v>
      </c>
      <c r="D12" s="7">
        <v>37500</v>
      </c>
      <c r="E12" s="8" t="s">
        <v>44</v>
      </c>
      <c r="F12" s="69"/>
    </row>
    <row r="13" spans="1:6" ht="15.75">
      <c r="A13" s="3"/>
      <c r="B13" s="4"/>
      <c r="C13" s="5"/>
      <c r="D13" s="9"/>
      <c r="E13" s="8"/>
      <c r="F13" s="69"/>
    </row>
    <row r="14" spans="1:6" ht="15.75">
      <c r="A14" s="3">
        <v>3</v>
      </c>
      <c r="B14" s="4" t="s">
        <v>12</v>
      </c>
      <c r="C14" s="5"/>
      <c r="D14" s="6"/>
      <c r="E14" s="8"/>
      <c r="F14" s="69"/>
    </row>
    <row r="15" spans="1:6" ht="15.75">
      <c r="A15" s="3"/>
      <c r="B15" s="6" t="s">
        <v>13</v>
      </c>
      <c r="C15" s="5" t="s">
        <v>30</v>
      </c>
      <c r="D15" s="7">
        <v>6000</v>
      </c>
      <c r="E15" s="4"/>
      <c r="F15" s="69"/>
    </row>
    <row r="16" spans="1:6" ht="15.75">
      <c r="A16" s="3"/>
      <c r="B16" s="6" t="s">
        <v>14</v>
      </c>
      <c r="C16" s="5" t="s">
        <v>31</v>
      </c>
      <c r="D16" s="7">
        <v>7200</v>
      </c>
      <c r="E16" s="8"/>
      <c r="F16" s="69"/>
    </row>
    <row r="17" spans="1:6" ht="15.75">
      <c r="A17" s="3"/>
      <c r="B17" s="6" t="s">
        <v>15</v>
      </c>
      <c r="C17" s="5" t="s">
        <v>32</v>
      </c>
      <c r="D17" s="7">
        <v>12000</v>
      </c>
      <c r="E17" s="8"/>
      <c r="F17" s="69"/>
    </row>
    <row r="18" spans="1:6" ht="15.75">
      <c r="A18" s="3"/>
      <c r="B18" s="6" t="s">
        <v>16</v>
      </c>
      <c r="C18" s="5" t="s">
        <v>33</v>
      </c>
      <c r="D18" s="7">
        <v>19200</v>
      </c>
      <c r="E18" s="8" t="s">
        <v>45</v>
      </c>
      <c r="F18" s="69"/>
    </row>
    <row r="19" spans="1:6" ht="15.75">
      <c r="A19" s="3"/>
      <c r="B19" s="6"/>
      <c r="C19" s="5"/>
      <c r="D19" s="9"/>
      <c r="E19" s="8"/>
      <c r="F19" s="69"/>
    </row>
    <row r="20" spans="1:6" ht="15.75">
      <c r="A20" s="3">
        <v>4</v>
      </c>
      <c r="B20" s="4" t="s">
        <v>17</v>
      </c>
      <c r="C20" s="5" t="s">
        <v>34</v>
      </c>
      <c r="D20" s="7">
        <v>10000</v>
      </c>
      <c r="E20" s="8" t="s">
        <v>46</v>
      </c>
      <c r="F20" s="69"/>
    </row>
    <row r="21" spans="1:6" ht="15.75">
      <c r="A21" s="3"/>
      <c r="B21" s="4"/>
      <c r="C21" s="5"/>
      <c r="D21" s="9"/>
      <c r="E21" s="8"/>
      <c r="F21" s="69"/>
    </row>
    <row r="22" spans="1:6" ht="31.5">
      <c r="A22" s="3">
        <v>5</v>
      </c>
      <c r="B22" s="4" t="s">
        <v>18</v>
      </c>
      <c r="C22" s="5" t="s">
        <v>35</v>
      </c>
      <c r="D22" s="7">
        <v>12000</v>
      </c>
      <c r="E22" s="8" t="s">
        <v>47</v>
      </c>
      <c r="F22" s="69"/>
    </row>
    <row r="23" spans="1:6" ht="15.75">
      <c r="A23" s="3"/>
      <c r="B23" s="4"/>
      <c r="C23" s="5"/>
      <c r="D23" s="9"/>
      <c r="E23" s="8"/>
      <c r="F23" s="69"/>
    </row>
    <row r="24" spans="1:6" ht="15.75">
      <c r="A24" s="3">
        <v>6</v>
      </c>
      <c r="B24" s="4" t="s">
        <v>19</v>
      </c>
      <c r="C24" s="5" t="s">
        <v>36</v>
      </c>
      <c r="D24" s="7">
        <v>3000</v>
      </c>
      <c r="E24" s="8" t="s">
        <v>48</v>
      </c>
      <c r="F24" s="69"/>
    </row>
    <row r="25" spans="1:6" ht="15.75">
      <c r="A25" s="3"/>
      <c r="B25" s="6"/>
      <c r="C25" s="5"/>
      <c r="D25" s="9"/>
      <c r="E25" s="8"/>
      <c r="F25" s="69"/>
    </row>
    <row r="26" spans="1:6" ht="15.75">
      <c r="A26" s="3">
        <v>7</v>
      </c>
      <c r="B26" s="4" t="s">
        <v>20</v>
      </c>
      <c r="C26" s="5" t="s">
        <v>37</v>
      </c>
      <c r="D26" s="7">
        <v>8000</v>
      </c>
      <c r="E26" s="8" t="s">
        <v>49</v>
      </c>
      <c r="F26" s="69"/>
    </row>
    <row r="27" spans="1:6" ht="15.75">
      <c r="A27" s="3"/>
      <c r="B27" s="4"/>
      <c r="C27" s="5"/>
      <c r="D27" s="6"/>
      <c r="E27" s="6"/>
      <c r="F27" s="69"/>
    </row>
    <row r="28" spans="1:6" ht="31.5">
      <c r="A28" s="3">
        <v>8</v>
      </c>
      <c r="B28" s="4" t="s">
        <v>21</v>
      </c>
      <c r="C28" s="6" t="s">
        <v>38</v>
      </c>
      <c r="D28" s="10"/>
      <c r="E28" s="10"/>
      <c r="F28" s="2"/>
    </row>
    <row r="29" spans="1:6" ht="15.75">
      <c r="A29" s="10"/>
      <c r="B29" s="10"/>
      <c r="C29" s="10"/>
      <c r="D29" s="6"/>
      <c r="E29" s="8" t="s">
        <v>50</v>
      </c>
      <c r="F29" s="10"/>
    </row>
    <row r="30" spans="1:6" ht="15.75">
      <c r="A30" s="10"/>
      <c r="B30" s="10"/>
      <c r="C30" s="10"/>
      <c r="D30" s="10"/>
      <c r="E30" s="70" t="s">
        <v>51</v>
      </c>
      <c r="F30" s="70"/>
    </row>
  </sheetData>
  <mergeCells count="2">
    <mergeCell ref="F2:F27"/>
    <mergeCell ref="E30:F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9">
      <selection activeCell="E35" sqref="E35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21.140625" style="0" customWidth="1"/>
    <col min="4" max="5" width="11.7109375" style="0" customWidth="1"/>
    <col min="6" max="6" width="9.140625" style="0" hidden="1" customWidth="1"/>
  </cols>
  <sheetData>
    <row r="1" spans="1:5" ht="12.75">
      <c r="A1" s="36" t="s">
        <v>52</v>
      </c>
      <c r="B1" s="36"/>
      <c r="C1" s="37"/>
      <c r="D1" s="37"/>
      <c r="E1" s="37"/>
    </row>
    <row r="2" spans="1:5" ht="12.75">
      <c r="A2" s="36" t="s">
        <v>104</v>
      </c>
      <c r="B2" s="36"/>
      <c r="C2" s="37"/>
      <c r="D2" s="37"/>
      <c r="E2" s="37"/>
    </row>
    <row r="3" spans="1:6" ht="28.5">
      <c r="A3" s="11" t="s">
        <v>0</v>
      </c>
      <c r="B3" s="11" t="s">
        <v>1</v>
      </c>
      <c r="C3" s="11" t="s">
        <v>22</v>
      </c>
      <c r="D3" s="11" t="s">
        <v>83</v>
      </c>
      <c r="E3" s="11" t="s">
        <v>42</v>
      </c>
      <c r="F3" s="23"/>
    </row>
    <row r="4" spans="1:6" ht="15.75">
      <c r="A4" s="12">
        <v>1</v>
      </c>
      <c r="B4" s="13" t="s">
        <v>2</v>
      </c>
      <c r="C4" s="14"/>
      <c r="D4" s="11"/>
      <c r="E4" s="15"/>
      <c r="F4" s="23"/>
    </row>
    <row r="5" spans="1:6" ht="15.75">
      <c r="A5" s="12"/>
      <c r="B5" s="15" t="s">
        <v>53</v>
      </c>
      <c r="C5" s="14" t="s">
        <v>59</v>
      </c>
      <c r="D5" s="16">
        <f>10*1750*12</f>
        <v>210000</v>
      </c>
      <c r="E5" s="17"/>
      <c r="F5" s="23"/>
    </row>
    <row r="6" spans="1:6" ht="15.75">
      <c r="A6" s="12"/>
      <c r="B6" s="15" t="s">
        <v>90</v>
      </c>
      <c r="C6" s="14" t="s">
        <v>60</v>
      </c>
      <c r="D6" s="16">
        <f>4*1300*12</f>
        <v>62400</v>
      </c>
      <c r="E6" s="17"/>
      <c r="F6" s="23"/>
    </row>
    <row r="7" spans="1:6" ht="15.75">
      <c r="A7" s="12"/>
      <c r="B7" s="15" t="s">
        <v>54</v>
      </c>
      <c r="C7" s="14" t="s">
        <v>61</v>
      </c>
      <c r="D7" s="16">
        <f>3500*12</f>
        <v>42000</v>
      </c>
      <c r="E7" s="17"/>
      <c r="F7" s="23"/>
    </row>
    <row r="8" spans="1:6" ht="15.75">
      <c r="A8" s="12"/>
      <c r="B8" s="15" t="s">
        <v>55</v>
      </c>
      <c r="C8" s="14" t="s">
        <v>61</v>
      </c>
      <c r="D8" s="16">
        <f>3500*12</f>
        <v>42000</v>
      </c>
      <c r="E8" s="17"/>
      <c r="F8" s="23"/>
    </row>
    <row r="9" spans="1:6" ht="15.75">
      <c r="A9" s="12"/>
      <c r="B9" s="15" t="s">
        <v>56</v>
      </c>
      <c r="C9" s="14" t="s">
        <v>62</v>
      </c>
      <c r="D9" s="16">
        <f>6000*12</f>
        <v>72000</v>
      </c>
      <c r="E9" s="17"/>
      <c r="F9" s="23"/>
    </row>
    <row r="10" spans="1:6" ht="15.75">
      <c r="A10" s="12"/>
      <c r="B10" s="15" t="s">
        <v>57</v>
      </c>
      <c r="C10" s="14" t="s">
        <v>63</v>
      </c>
      <c r="D10" s="16">
        <f>3000*12</f>
        <v>36000</v>
      </c>
      <c r="E10" s="17"/>
      <c r="F10" s="23"/>
    </row>
    <row r="11" spans="1:6" ht="15.75">
      <c r="A11" s="15"/>
      <c r="B11" s="15" t="s">
        <v>58</v>
      </c>
      <c r="C11" s="14" t="s">
        <v>64</v>
      </c>
      <c r="D11" s="16">
        <f>4500*12</f>
        <v>54000</v>
      </c>
      <c r="E11" s="17">
        <f>SUM(D5:D11)</f>
        <v>518400</v>
      </c>
      <c r="F11" s="23"/>
    </row>
    <row r="12" spans="1:6" ht="15.75">
      <c r="A12" s="12">
        <v>2</v>
      </c>
      <c r="B12" s="13" t="s">
        <v>10</v>
      </c>
      <c r="C12" s="14"/>
      <c r="D12" s="16"/>
      <c r="E12" s="17"/>
      <c r="F12" s="23"/>
    </row>
    <row r="13" spans="1:6" ht="15.75">
      <c r="A13" s="12"/>
      <c r="B13" s="13" t="s">
        <v>88</v>
      </c>
      <c r="C13" s="14" t="s">
        <v>65</v>
      </c>
      <c r="D13" s="16">
        <f>450*125</f>
        <v>56250</v>
      </c>
      <c r="E13" s="17">
        <f>+D13</f>
        <v>56250</v>
      </c>
      <c r="F13" s="23"/>
    </row>
    <row r="14" spans="1:6" ht="15.75">
      <c r="A14" s="12">
        <v>3</v>
      </c>
      <c r="B14" s="26" t="s">
        <v>66</v>
      </c>
      <c r="C14" s="28"/>
      <c r="D14" s="29"/>
      <c r="E14" s="29"/>
      <c r="F14" s="23"/>
    </row>
    <row r="15" spans="1:6" ht="15.75">
      <c r="A15" s="12"/>
      <c r="B15" s="27" t="s">
        <v>67</v>
      </c>
      <c r="C15" s="28" t="s">
        <v>68</v>
      </c>
      <c r="D15" s="29">
        <v>12000</v>
      </c>
      <c r="E15" s="30">
        <f>+D15</f>
        <v>12000</v>
      </c>
      <c r="F15" s="23"/>
    </row>
    <row r="16" spans="1:6" ht="15.75">
      <c r="A16" s="12">
        <v>4</v>
      </c>
      <c r="B16" s="13" t="s">
        <v>12</v>
      </c>
      <c r="C16" s="14"/>
      <c r="D16" s="18"/>
      <c r="E16" s="17"/>
      <c r="F16" s="23"/>
    </row>
    <row r="17" spans="1:6" ht="15.75">
      <c r="A17" s="12"/>
      <c r="B17" s="15" t="s">
        <v>13</v>
      </c>
      <c r="C17" s="14" t="s">
        <v>31</v>
      </c>
      <c r="D17" s="16">
        <f>600*12</f>
        <v>7200</v>
      </c>
      <c r="E17" s="19"/>
      <c r="F17" s="23"/>
    </row>
    <row r="18" spans="1:6" ht="15.75">
      <c r="A18" s="12"/>
      <c r="B18" s="15" t="s">
        <v>14</v>
      </c>
      <c r="C18" s="14" t="s">
        <v>69</v>
      </c>
      <c r="D18" s="16">
        <f>750*12</f>
        <v>9000</v>
      </c>
      <c r="E18" s="17"/>
      <c r="F18" s="23"/>
    </row>
    <row r="19" spans="1:6" ht="15.75">
      <c r="A19" s="12"/>
      <c r="B19" s="15" t="s">
        <v>15</v>
      </c>
      <c r="C19" s="14" t="s">
        <v>70</v>
      </c>
      <c r="D19" s="16">
        <f>1200*12</f>
        <v>14400</v>
      </c>
      <c r="E19" s="17"/>
      <c r="F19" s="23"/>
    </row>
    <row r="20" spans="1:6" ht="15.75">
      <c r="A20" s="12"/>
      <c r="B20" s="15" t="s">
        <v>16</v>
      </c>
      <c r="C20" s="14" t="s">
        <v>71</v>
      </c>
      <c r="D20" s="16">
        <f>1750*12</f>
        <v>21000</v>
      </c>
      <c r="E20" s="17"/>
      <c r="F20" s="23"/>
    </row>
    <row r="21" spans="1:6" ht="15.75">
      <c r="A21" s="28"/>
      <c r="B21" s="15" t="s">
        <v>74</v>
      </c>
      <c r="C21" s="14" t="s">
        <v>34</v>
      </c>
      <c r="D21" s="16">
        <v>3000</v>
      </c>
      <c r="E21" s="17">
        <f>SUM(D17:D21)</f>
        <v>54600</v>
      </c>
      <c r="F21" s="23"/>
    </row>
    <row r="22" spans="1:6" ht="15.75">
      <c r="A22" s="12">
        <v>5</v>
      </c>
      <c r="B22" s="13" t="s">
        <v>72</v>
      </c>
      <c r="C22" s="14" t="s">
        <v>34</v>
      </c>
      <c r="D22" s="16"/>
      <c r="E22" s="17"/>
      <c r="F22" s="23"/>
    </row>
    <row r="23" spans="1:6" ht="15.75" customHeight="1">
      <c r="A23" s="28"/>
      <c r="B23" s="42" t="s">
        <v>75</v>
      </c>
      <c r="C23" s="31" t="s">
        <v>76</v>
      </c>
      <c r="D23" s="38">
        <f>500*15</f>
        <v>7500</v>
      </c>
      <c r="E23" s="38"/>
      <c r="F23" s="23"/>
    </row>
    <row r="24" spans="1:6" ht="15.75">
      <c r="A24" s="28"/>
      <c r="B24" s="42" t="s">
        <v>77</v>
      </c>
      <c r="C24" s="28">
        <v>2000</v>
      </c>
      <c r="D24" s="38">
        <v>2000</v>
      </c>
      <c r="E24" s="38"/>
      <c r="F24" s="23"/>
    </row>
    <row r="25" spans="1:6" ht="15.75">
      <c r="A25" s="28"/>
      <c r="B25" s="42" t="s">
        <v>78</v>
      </c>
      <c r="C25" s="32">
        <v>1000</v>
      </c>
      <c r="D25" s="33">
        <v>1000</v>
      </c>
      <c r="E25" s="38"/>
      <c r="F25" s="23"/>
    </row>
    <row r="26" spans="1:6" ht="15.75">
      <c r="A26" s="28"/>
      <c r="B26" s="42" t="s">
        <v>79</v>
      </c>
      <c r="C26" s="28">
        <v>1000</v>
      </c>
      <c r="D26" s="38">
        <v>1000</v>
      </c>
      <c r="E26" s="38"/>
      <c r="F26" s="23"/>
    </row>
    <row r="27" spans="1:6" ht="15.75">
      <c r="A27" s="28"/>
      <c r="B27" s="42" t="s">
        <v>80</v>
      </c>
      <c r="C27" s="28">
        <v>5000</v>
      </c>
      <c r="D27" s="38">
        <v>5000</v>
      </c>
      <c r="E27" s="38"/>
      <c r="F27" s="23"/>
    </row>
    <row r="28" spans="1:6" ht="15.75">
      <c r="A28" s="28"/>
      <c r="B28" s="42" t="s">
        <v>81</v>
      </c>
      <c r="C28" s="28">
        <v>1500</v>
      </c>
      <c r="D28" s="38">
        <v>1500</v>
      </c>
      <c r="E28" s="38"/>
      <c r="F28" s="23"/>
    </row>
    <row r="29" spans="1:6" ht="15.75" customHeight="1">
      <c r="A29" s="28"/>
      <c r="B29" s="42" t="s">
        <v>82</v>
      </c>
      <c r="C29" s="28">
        <v>2000</v>
      </c>
      <c r="D29" s="38">
        <v>2000</v>
      </c>
      <c r="E29" s="39">
        <f>SUM(D23:D29)</f>
        <v>20000</v>
      </c>
      <c r="F29" s="23"/>
    </row>
    <row r="30" spans="1:6" ht="15.75" customHeight="1">
      <c r="A30" s="12">
        <v>6</v>
      </c>
      <c r="B30" s="13" t="s">
        <v>73</v>
      </c>
      <c r="C30" s="14" t="s">
        <v>84</v>
      </c>
      <c r="D30" s="20">
        <f>1000*14</f>
        <v>14000</v>
      </c>
      <c r="E30" s="21">
        <f>+D30</f>
        <v>14000</v>
      </c>
      <c r="F30" s="23"/>
    </row>
    <row r="31" spans="1:6" ht="15">
      <c r="A31" s="12">
        <v>7</v>
      </c>
      <c r="B31" s="13" t="s">
        <v>89</v>
      </c>
      <c r="C31" s="14" t="s">
        <v>85</v>
      </c>
      <c r="D31" s="20">
        <v>5000</v>
      </c>
      <c r="E31" s="21">
        <f>+D31</f>
        <v>5000</v>
      </c>
      <c r="F31" s="24"/>
    </row>
    <row r="32" spans="1:6" ht="15.75">
      <c r="A32" s="12">
        <v>8</v>
      </c>
      <c r="B32" s="13" t="s">
        <v>86</v>
      </c>
      <c r="C32" s="14"/>
      <c r="D32" s="20">
        <v>5000</v>
      </c>
      <c r="E32" s="21">
        <f>+D32</f>
        <v>5000</v>
      </c>
      <c r="F32" s="25"/>
    </row>
    <row r="33" spans="1:5" ht="15">
      <c r="A33" s="12">
        <v>9</v>
      </c>
      <c r="B33" s="13" t="s">
        <v>87</v>
      </c>
      <c r="C33" s="14" t="s">
        <v>37</v>
      </c>
      <c r="D33" s="20">
        <v>10000</v>
      </c>
      <c r="E33" s="21">
        <f>+D33</f>
        <v>10000</v>
      </c>
    </row>
    <row r="34" spans="1:5" ht="15">
      <c r="A34" s="35">
        <v>10</v>
      </c>
      <c r="B34" s="13" t="s">
        <v>21</v>
      </c>
      <c r="C34" s="15" t="s">
        <v>38</v>
      </c>
      <c r="D34" s="38"/>
      <c r="E34" s="38"/>
    </row>
    <row r="35" spans="1:5" ht="15">
      <c r="A35" s="28"/>
      <c r="B35" s="28"/>
      <c r="C35" s="28"/>
      <c r="D35" s="22"/>
      <c r="E35" s="21">
        <f>SUM(E5:E34)</f>
        <v>695250</v>
      </c>
    </row>
    <row r="36" spans="1:5" ht="12.75">
      <c r="A36" s="37"/>
      <c r="B36" s="37"/>
      <c r="C36" s="37"/>
      <c r="D36" s="37"/>
      <c r="E36" s="37"/>
    </row>
    <row r="37" spans="1:5" ht="14.25">
      <c r="A37" s="41"/>
      <c r="B37" s="43" t="s">
        <v>93</v>
      </c>
      <c r="C37" s="40"/>
      <c r="D37" s="40"/>
      <c r="E37" s="40"/>
    </row>
    <row r="38" spans="1:5" ht="12.75">
      <c r="A38" s="40"/>
      <c r="B38" s="40" t="s">
        <v>91</v>
      </c>
      <c r="C38" s="40"/>
      <c r="D38" s="40"/>
      <c r="E38" s="40"/>
    </row>
    <row r="39" spans="1:5" ht="12.75">
      <c r="A39" s="40"/>
      <c r="B39" s="40" t="s">
        <v>92</v>
      </c>
      <c r="C39" s="40"/>
      <c r="D39" s="40"/>
      <c r="E39" s="40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34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  <row r="63" spans="1:5" ht="12.75">
      <c r="A63" s="37"/>
      <c r="B63" s="37"/>
      <c r="C63" s="37"/>
      <c r="D63" s="37"/>
      <c r="E63" s="37"/>
    </row>
    <row r="64" spans="1:5" ht="12.75">
      <c r="A64" s="37"/>
      <c r="B64" s="37"/>
      <c r="C64" s="37"/>
      <c r="D64" s="37"/>
      <c r="E64" s="37"/>
    </row>
    <row r="65" spans="1:5" ht="12.75">
      <c r="A65" s="37"/>
      <c r="B65" s="37"/>
      <c r="C65" s="37"/>
      <c r="D65" s="37"/>
      <c r="E65" s="37"/>
    </row>
    <row r="66" spans="1:5" ht="12.75">
      <c r="A66" s="37"/>
      <c r="B66" s="37"/>
      <c r="C66" s="37"/>
      <c r="D66" s="37"/>
      <c r="E66" s="37"/>
    </row>
    <row r="67" spans="1:5" ht="12.75">
      <c r="A67" s="37"/>
      <c r="B67" s="37"/>
      <c r="C67" s="37"/>
      <c r="D67" s="37"/>
      <c r="E67" s="3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3">
      <selection activeCell="E35" sqref="E35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21.140625" style="0" customWidth="1"/>
    <col min="4" max="5" width="11.7109375" style="0" customWidth="1"/>
    <col min="6" max="6" width="9.140625" style="0" hidden="1" customWidth="1"/>
  </cols>
  <sheetData>
    <row r="1" spans="1:5" ht="12.75">
      <c r="A1" s="36" t="s">
        <v>52</v>
      </c>
      <c r="B1" s="36"/>
      <c r="C1" s="37"/>
      <c r="D1" s="37"/>
      <c r="E1" s="37"/>
    </row>
    <row r="2" spans="1:5" ht="12.75">
      <c r="A2" s="36" t="s">
        <v>105</v>
      </c>
      <c r="B2" s="36"/>
      <c r="C2" s="37"/>
      <c r="D2" s="37"/>
      <c r="E2" s="37"/>
    </row>
    <row r="3" spans="1:6" ht="28.5">
      <c r="A3" s="11" t="s">
        <v>0</v>
      </c>
      <c r="B3" s="11" t="s">
        <v>1</v>
      </c>
      <c r="C3" s="11" t="s">
        <v>22</v>
      </c>
      <c r="D3" s="11" t="s">
        <v>83</v>
      </c>
      <c r="E3" s="11" t="s">
        <v>42</v>
      </c>
      <c r="F3" s="23"/>
    </row>
    <row r="4" spans="1:6" ht="15.75">
      <c r="A4" s="12">
        <v>1</v>
      </c>
      <c r="B4" s="13" t="s">
        <v>2</v>
      </c>
      <c r="C4" s="14"/>
      <c r="D4" s="11"/>
      <c r="E4" s="15"/>
      <c r="F4" s="23"/>
    </row>
    <row r="5" spans="1:6" ht="15.75">
      <c r="A5" s="12"/>
      <c r="B5" s="15" t="s">
        <v>53</v>
      </c>
      <c r="C5" s="14" t="s">
        <v>59</v>
      </c>
      <c r="D5" s="16">
        <f>10*1750*12</f>
        <v>210000</v>
      </c>
      <c r="E5" s="17"/>
      <c r="F5" s="23"/>
    </row>
    <row r="6" spans="1:6" ht="15.75">
      <c r="A6" s="12"/>
      <c r="B6" s="15" t="s">
        <v>90</v>
      </c>
      <c r="C6" s="14" t="s">
        <v>60</v>
      </c>
      <c r="D6" s="16">
        <f>4*1300*12</f>
        <v>62400</v>
      </c>
      <c r="E6" s="17"/>
      <c r="F6" s="23"/>
    </row>
    <row r="7" spans="1:6" ht="15.75">
      <c r="A7" s="12"/>
      <c r="B7" s="15" t="s">
        <v>95</v>
      </c>
      <c r="C7" s="14" t="s">
        <v>94</v>
      </c>
      <c r="D7" s="16">
        <f>3400*12</f>
        <v>40800</v>
      </c>
      <c r="E7" s="17"/>
      <c r="F7" s="23"/>
    </row>
    <row r="8" spans="1:6" ht="15.75">
      <c r="A8" s="12"/>
      <c r="B8" s="15" t="s">
        <v>96</v>
      </c>
      <c r="C8" s="14" t="s">
        <v>94</v>
      </c>
      <c r="D8" s="16">
        <f>3400*12</f>
        <v>40800</v>
      </c>
      <c r="E8" s="17"/>
      <c r="F8" s="23"/>
    </row>
    <row r="9" spans="1:6" ht="15.75">
      <c r="A9" s="12"/>
      <c r="B9" s="15" t="s">
        <v>56</v>
      </c>
      <c r="C9" s="14" t="s">
        <v>62</v>
      </c>
      <c r="D9" s="16">
        <f>6000*12</f>
        <v>72000</v>
      </c>
      <c r="E9" s="17"/>
      <c r="F9" s="23"/>
    </row>
    <row r="10" spans="1:6" ht="15.75">
      <c r="A10" s="12"/>
      <c r="B10" s="15" t="s">
        <v>97</v>
      </c>
      <c r="C10" s="14" t="s">
        <v>94</v>
      </c>
      <c r="D10" s="16">
        <f>3400*12</f>
        <v>40800</v>
      </c>
      <c r="E10" s="17"/>
      <c r="F10" s="23"/>
    </row>
    <row r="11" spans="1:6" ht="15.75">
      <c r="A11" s="15"/>
      <c r="B11" s="15" t="s">
        <v>58</v>
      </c>
      <c r="C11" s="14" t="s">
        <v>64</v>
      </c>
      <c r="D11" s="16">
        <f>4500*12</f>
        <v>54000</v>
      </c>
      <c r="E11" s="17">
        <f>SUM(D5:D11)</f>
        <v>520800</v>
      </c>
      <c r="F11" s="23"/>
    </row>
    <row r="12" spans="1:6" ht="15.75">
      <c r="A12" s="12">
        <v>2</v>
      </c>
      <c r="B12" s="13" t="s">
        <v>10</v>
      </c>
      <c r="C12" s="14"/>
      <c r="D12" s="16"/>
      <c r="E12" s="17"/>
      <c r="F12" s="23"/>
    </row>
    <row r="13" spans="1:6" ht="15.75">
      <c r="A13" s="12"/>
      <c r="B13" s="13" t="s">
        <v>103</v>
      </c>
      <c r="C13" s="14" t="s">
        <v>102</v>
      </c>
      <c r="D13" s="16">
        <f>450*100</f>
        <v>45000</v>
      </c>
      <c r="E13" s="17">
        <f>+D13</f>
        <v>45000</v>
      </c>
      <c r="F13" s="23"/>
    </row>
    <row r="14" spans="1:6" ht="15.75">
      <c r="A14" s="12">
        <v>3</v>
      </c>
      <c r="B14" s="26" t="s">
        <v>66</v>
      </c>
      <c r="C14" s="28"/>
      <c r="D14" s="29"/>
      <c r="E14" s="29"/>
      <c r="F14" s="23"/>
    </row>
    <row r="15" spans="1:6" ht="15.75">
      <c r="A15" s="12"/>
      <c r="B15" s="27" t="s">
        <v>99</v>
      </c>
      <c r="C15" s="28" t="s">
        <v>98</v>
      </c>
      <c r="D15" s="29">
        <v>6000</v>
      </c>
      <c r="E15" s="30">
        <f>+D15</f>
        <v>6000</v>
      </c>
      <c r="F15" s="23"/>
    </row>
    <row r="16" spans="1:6" ht="15.75">
      <c r="A16" s="12">
        <v>4</v>
      </c>
      <c r="B16" s="13" t="s">
        <v>12</v>
      </c>
      <c r="C16" s="14"/>
      <c r="D16" s="18"/>
      <c r="E16" s="17"/>
      <c r="F16" s="23"/>
    </row>
    <row r="17" spans="1:6" ht="15.75">
      <c r="A17" s="12"/>
      <c r="B17" s="15" t="s">
        <v>13</v>
      </c>
      <c r="C17" s="14" t="s">
        <v>31</v>
      </c>
      <c r="D17" s="16">
        <f>600*12</f>
        <v>7200</v>
      </c>
      <c r="E17" s="19"/>
      <c r="F17" s="23"/>
    </row>
    <row r="18" spans="1:6" ht="15.75">
      <c r="A18" s="12"/>
      <c r="B18" s="15" t="s">
        <v>14</v>
      </c>
      <c r="C18" s="14" t="s">
        <v>101</v>
      </c>
      <c r="D18" s="16">
        <f>700*12</f>
        <v>8400</v>
      </c>
      <c r="E18" s="17"/>
      <c r="F18" s="23"/>
    </row>
    <row r="19" spans="1:6" ht="15.75">
      <c r="A19" s="12"/>
      <c r="B19" s="15" t="s">
        <v>15</v>
      </c>
      <c r="C19" s="14" t="s">
        <v>100</v>
      </c>
      <c r="D19" s="16">
        <f>1100*12</f>
        <v>13200</v>
      </c>
      <c r="E19" s="17"/>
      <c r="F19" s="23"/>
    </row>
    <row r="20" spans="1:6" ht="15.75">
      <c r="A20" s="12"/>
      <c r="B20" s="15" t="s">
        <v>16</v>
      </c>
      <c r="C20" s="14" t="s">
        <v>71</v>
      </c>
      <c r="D20" s="16">
        <f>1750*12</f>
        <v>21000</v>
      </c>
      <c r="E20" s="17"/>
      <c r="F20" s="23"/>
    </row>
    <row r="21" spans="1:6" ht="15.75">
      <c r="A21" s="28"/>
      <c r="B21" s="15" t="s">
        <v>74</v>
      </c>
      <c r="C21" s="14" t="s">
        <v>34</v>
      </c>
      <c r="D21" s="16">
        <v>3000</v>
      </c>
      <c r="E21" s="17">
        <f>SUM(D17:D21)</f>
        <v>52800</v>
      </c>
      <c r="F21" s="23"/>
    </row>
    <row r="22" spans="1:6" ht="15.75">
      <c r="A22" s="12">
        <v>5</v>
      </c>
      <c r="B22" s="13" t="s">
        <v>72</v>
      </c>
      <c r="C22" s="14" t="s">
        <v>34</v>
      </c>
      <c r="D22" s="16"/>
      <c r="E22" s="17"/>
      <c r="F22" s="23"/>
    </row>
    <row r="23" spans="1:6" ht="15.75" customHeight="1">
      <c r="A23" s="28"/>
      <c r="B23" s="42" t="s">
        <v>75</v>
      </c>
      <c r="C23" s="31" t="s">
        <v>76</v>
      </c>
      <c r="D23" s="38">
        <f>500*15</f>
        <v>7500</v>
      </c>
      <c r="E23" s="38"/>
      <c r="F23" s="23"/>
    </row>
    <row r="24" spans="1:6" ht="15.75">
      <c r="A24" s="28"/>
      <c r="B24" s="42" t="s">
        <v>77</v>
      </c>
      <c r="C24" s="28">
        <v>2000</v>
      </c>
      <c r="D24" s="38">
        <v>2000</v>
      </c>
      <c r="E24" s="38"/>
      <c r="F24" s="23"/>
    </row>
    <row r="25" spans="1:6" ht="15.75">
      <c r="A25" s="28"/>
      <c r="B25" s="42" t="s">
        <v>78</v>
      </c>
      <c r="C25" s="28">
        <v>1000</v>
      </c>
      <c r="D25" s="33">
        <v>1000</v>
      </c>
      <c r="E25" s="38"/>
      <c r="F25" s="23"/>
    </row>
    <row r="26" spans="1:6" ht="15.75">
      <c r="A26" s="28"/>
      <c r="B26" s="42" t="s">
        <v>79</v>
      </c>
      <c r="C26" s="28">
        <v>1000</v>
      </c>
      <c r="D26" s="38">
        <v>1000</v>
      </c>
      <c r="E26" s="38"/>
      <c r="F26" s="23"/>
    </row>
    <row r="27" spans="1:6" ht="15.75">
      <c r="A27" s="28"/>
      <c r="B27" s="42" t="s">
        <v>80</v>
      </c>
      <c r="C27" s="28">
        <v>1000</v>
      </c>
      <c r="D27" s="38">
        <v>1000</v>
      </c>
      <c r="E27" s="38"/>
      <c r="F27" s="23"/>
    </row>
    <row r="28" spans="1:6" ht="15.75">
      <c r="A28" s="28"/>
      <c r="B28" s="42" t="s">
        <v>81</v>
      </c>
      <c r="C28" s="28">
        <v>1500</v>
      </c>
      <c r="D28" s="38">
        <v>1500</v>
      </c>
      <c r="E28" s="38"/>
      <c r="F28" s="23"/>
    </row>
    <row r="29" spans="1:6" ht="15.75" customHeight="1">
      <c r="A29" s="28"/>
      <c r="B29" s="42" t="s">
        <v>82</v>
      </c>
      <c r="C29" s="28">
        <v>1000</v>
      </c>
      <c r="D29" s="38">
        <v>1000</v>
      </c>
      <c r="E29" s="39">
        <f>SUM(D23:D29)</f>
        <v>15000</v>
      </c>
      <c r="F29" s="23"/>
    </row>
    <row r="30" spans="1:6" ht="15.75" customHeight="1">
      <c r="A30" s="12">
        <v>6</v>
      </c>
      <c r="B30" s="13" t="s">
        <v>73</v>
      </c>
      <c r="C30" s="14" t="s">
        <v>84</v>
      </c>
      <c r="D30" s="20">
        <f>1000*14</f>
        <v>14000</v>
      </c>
      <c r="E30" s="21">
        <f>+D30</f>
        <v>14000</v>
      </c>
      <c r="F30" s="23"/>
    </row>
    <row r="31" spans="1:6" ht="15">
      <c r="A31" s="12">
        <v>7</v>
      </c>
      <c r="B31" s="13" t="s">
        <v>89</v>
      </c>
      <c r="C31" s="14" t="s">
        <v>85</v>
      </c>
      <c r="D31" s="20">
        <v>4000</v>
      </c>
      <c r="E31" s="21">
        <f>+D31</f>
        <v>4000</v>
      </c>
      <c r="F31" s="24"/>
    </row>
    <row r="32" spans="1:6" ht="15.75">
      <c r="A32" s="12">
        <v>8</v>
      </c>
      <c r="B32" s="13" t="s">
        <v>86</v>
      </c>
      <c r="C32" s="14"/>
      <c r="D32" s="20">
        <v>4000</v>
      </c>
      <c r="E32" s="21">
        <f>D32</f>
        <v>4000</v>
      </c>
      <c r="F32" s="25"/>
    </row>
    <row r="33" spans="1:5" ht="15">
      <c r="A33" s="12">
        <v>9</v>
      </c>
      <c r="B33" s="13" t="s">
        <v>87</v>
      </c>
      <c r="C33" s="14" t="s">
        <v>37</v>
      </c>
      <c r="D33" s="20">
        <v>10000</v>
      </c>
      <c r="E33" s="21">
        <f>+D33</f>
        <v>10000</v>
      </c>
    </row>
    <row r="34" spans="1:5" ht="15">
      <c r="A34" s="35">
        <v>10</v>
      </c>
      <c r="B34" s="13" t="s">
        <v>21</v>
      </c>
      <c r="C34" s="15" t="s">
        <v>38</v>
      </c>
      <c r="D34" s="38"/>
      <c r="E34" s="38"/>
    </row>
    <row r="35" spans="1:5" ht="15">
      <c r="A35" s="28"/>
      <c r="B35" s="28"/>
      <c r="C35" s="28"/>
      <c r="D35" s="22"/>
      <c r="E35" s="21">
        <f>SUM(E5:E34)</f>
        <v>671600</v>
      </c>
    </row>
    <row r="36" spans="1:5" ht="12.75">
      <c r="A36" s="37"/>
      <c r="B36" s="37"/>
      <c r="C36" s="37"/>
      <c r="D36" s="37"/>
      <c r="E36" s="37"/>
    </row>
    <row r="37" spans="1:5" ht="14.25">
      <c r="A37" s="41"/>
      <c r="B37" s="43" t="s">
        <v>93</v>
      </c>
      <c r="C37" s="40"/>
      <c r="D37" s="40"/>
      <c r="E37" s="40"/>
    </row>
    <row r="38" spans="1:5" ht="12.75">
      <c r="A38" s="40"/>
      <c r="B38" s="40" t="s">
        <v>91</v>
      </c>
      <c r="C38" s="40"/>
      <c r="D38" s="40"/>
      <c r="E38" s="40"/>
    </row>
    <row r="39" spans="1:5" ht="12.75">
      <c r="A39" s="40"/>
      <c r="B39" s="40" t="s">
        <v>92</v>
      </c>
      <c r="C39" s="40"/>
      <c r="D39" s="40"/>
      <c r="E39" s="40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34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  <row r="63" spans="1:5" ht="12.75">
      <c r="A63" s="37"/>
      <c r="B63" s="37"/>
      <c r="C63" s="37"/>
      <c r="D63" s="37"/>
      <c r="E63" s="37"/>
    </row>
    <row r="64" spans="1:5" ht="12.75">
      <c r="A64" s="37"/>
      <c r="B64" s="37"/>
      <c r="C64" s="37"/>
      <c r="D64" s="37"/>
      <c r="E64" s="37"/>
    </row>
    <row r="65" spans="1:5" ht="12.75">
      <c r="A65" s="37"/>
      <c r="B65" s="37"/>
      <c r="C65" s="37"/>
      <c r="D65" s="37"/>
      <c r="E65" s="37"/>
    </row>
    <row r="66" spans="1:5" ht="12.75">
      <c r="A66" s="37"/>
      <c r="B66" s="37"/>
      <c r="C66" s="37"/>
      <c r="D66" s="37"/>
      <c r="E66" s="37"/>
    </row>
    <row r="67" spans="1:5" ht="12.75">
      <c r="A67" s="37"/>
      <c r="B67" s="37"/>
      <c r="C67" s="37"/>
      <c r="D67" s="37"/>
      <c r="E67" s="37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9">
      <selection activeCell="C36" sqref="C36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21.140625" style="0" customWidth="1"/>
    <col min="4" max="5" width="11.7109375" style="0" customWidth="1"/>
    <col min="6" max="6" width="9.140625" style="0" hidden="1" customWidth="1"/>
  </cols>
  <sheetData>
    <row r="1" spans="1:5" ht="12.75">
      <c r="A1" s="36" t="s">
        <v>52</v>
      </c>
      <c r="B1" s="36"/>
      <c r="C1" s="37"/>
      <c r="D1" s="37"/>
      <c r="E1" s="37"/>
    </row>
    <row r="2" spans="1:5" ht="12.75">
      <c r="A2" s="36" t="s">
        <v>149</v>
      </c>
      <c r="B2" s="36"/>
      <c r="C2" s="37"/>
      <c r="D2" s="37"/>
      <c r="E2" s="37"/>
    </row>
    <row r="3" spans="1:6" ht="28.5">
      <c r="A3" s="11" t="s">
        <v>0</v>
      </c>
      <c r="B3" s="11" t="s">
        <v>1</v>
      </c>
      <c r="C3" s="11" t="s">
        <v>22</v>
      </c>
      <c r="D3" s="11" t="s">
        <v>83</v>
      </c>
      <c r="E3" s="11" t="s">
        <v>42</v>
      </c>
      <c r="F3" s="23"/>
    </row>
    <row r="4" spans="1:6" ht="15.75">
      <c r="A4" s="12">
        <v>1</v>
      </c>
      <c r="B4" s="13" t="s">
        <v>2</v>
      </c>
      <c r="C4" s="14"/>
      <c r="D4" s="11"/>
      <c r="E4" s="15"/>
      <c r="F4" s="23"/>
    </row>
    <row r="5" spans="1:6" ht="15.75">
      <c r="A5" s="12"/>
      <c r="B5" s="15" t="s">
        <v>144</v>
      </c>
      <c r="C5" s="14" t="s">
        <v>140</v>
      </c>
      <c r="D5" s="16">
        <f>11*1900*12</f>
        <v>250800</v>
      </c>
      <c r="E5" s="17"/>
      <c r="F5" s="23"/>
    </row>
    <row r="6" spans="1:6" ht="15.75">
      <c r="A6" s="12"/>
      <c r="B6" s="15" t="s">
        <v>135</v>
      </c>
      <c r="C6" s="14" t="s">
        <v>141</v>
      </c>
      <c r="D6" s="16">
        <f>4*1450*12</f>
        <v>69600</v>
      </c>
      <c r="E6" s="17"/>
      <c r="F6" s="23"/>
    </row>
    <row r="7" spans="1:6" ht="15.75">
      <c r="A7" s="12"/>
      <c r="B7" s="15" t="s">
        <v>112</v>
      </c>
      <c r="C7" s="14" t="s">
        <v>113</v>
      </c>
      <c r="D7" s="16">
        <f>1*1200*12</f>
        <v>14400</v>
      </c>
      <c r="E7" s="17"/>
      <c r="F7" s="23"/>
    </row>
    <row r="8" spans="1:6" ht="15.75">
      <c r="A8" s="12"/>
      <c r="B8" s="15" t="s">
        <v>136</v>
      </c>
      <c r="C8" s="14" t="s">
        <v>142</v>
      </c>
      <c r="D8" s="16">
        <f>3800*12</f>
        <v>45600</v>
      </c>
      <c r="E8" s="17"/>
      <c r="F8" s="23"/>
    </row>
    <row r="9" spans="1:6" ht="15.75">
      <c r="A9" s="12"/>
      <c r="B9" s="15" t="s">
        <v>137</v>
      </c>
      <c r="C9" s="14" t="s">
        <v>142</v>
      </c>
      <c r="D9" s="16">
        <f>3800*12</f>
        <v>45600</v>
      </c>
      <c r="E9" s="17"/>
      <c r="F9" s="23"/>
    </row>
    <row r="10" spans="1:6" ht="15.75">
      <c r="A10" s="12"/>
      <c r="B10" s="15" t="s">
        <v>145</v>
      </c>
      <c r="C10" s="14" t="s">
        <v>139</v>
      </c>
      <c r="D10" s="16">
        <f>7000*12</f>
        <v>84000</v>
      </c>
      <c r="E10" s="17"/>
      <c r="F10" s="23"/>
    </row>
    <row r="11" spans="1:6" ht="15.75">
      <c r="A11" s="12"/>
      <c r="B11" s="15" t="s">
        <v>138</v>
      </c>
      <c r="C11" s="14" t="s">
        <v>142</v>
      </c>
      <c r="D11" s="16">
        <f>3800*12</f>
        <v>45600</v>
      </c>
      <c r="E11" s="17"/>
      <c r="F11" s="23"/>
    </row>
    <row r="12" spans="1:6" ht="15.75">
      <c r="A12" s="15"/>
      <c r="B12" s="15" t="s">
        <v>146</v>
      </c>
      <c r="C12" s="14" t="s">
        <v>143</v>
      </c>
      <c r="D12" s="16">
        <f>5550*12</f>
        <v>66600</v>
      </c>
      <c r="E12" s="17">
        <f>SUM(D5:D12)</f>
        <v>622200</v>
      </c>
      <c r="F12" s="23"/>
    </row>
    <row r="13" spans="1:6" ht="15.75">
      <c r="A13" s="12">
        <v>2</v>
      </c>
      <c r="B13" s="13" t="s">
        <v>10</v>
      </c>
      <c r="C13" s="14"/>
      <c r="D13" s="16"/>
      <c r="E13" s="17"/>
      <c r="F13" s="23"/>
    </row>
    <row r="14" spans="1:6" ht="15.75">
      <c r="A14" s="12"/>
      <c r="B14" s="13" t="s">
        <v>147</v>
      </c>
      <c r="C14" s="14" t="s">
        <v>148</v>
      </c>
      <c r="D14" s="16">
        <f>485*125</f>
        <v>60625</v>
      </c>
      <c r="E14" s="17">
        <f>+D14</f>
        <v>60625</v>
      </c>
      <c r="F14" s="23"/>
    </row>
    <row r="15" spans="1:6" ht="15.75">
      <c r="A15" s="12">
        <v>3</v>
      </c>
      <c r="B15" s="26" t="s">
        <v>66</v>
      </c>
      <c r="C15" s="28"/>
      <c r="D15" s="29"/>
      <c r="E15" s="29"/>
      <c r="F15" s="23"/>
    </row>
    <row r="16" spans="1:6" ht="15.75">
      <c r="A16" s="12"/>
      <c r="B16" s="27" t="s">
        <v>120</v>
      </c>
      <c r="C16" s="28" t="s">
        <v>121</v>
      </c>
      <c r="D16" s="29">
        <v>8000</v>
      </c>
      <c r="E16" s="30">
        <f>+D16</f>
        <v>8000</v>
      </c>
      <c r="F16" s="23"/>
    </row>
    <row r="17" spans="1:6" ht="15.75">
      <c r="A17" s="12">
        <v>4</v>
      </c>
      <c r="B17" s="13" t="s">
        <v>12</v>
      </c>
      <c r="C17" s="14"/>
      <c r="D17" s="18"/>
      <c r="E17" s="17"/>
      <c r="F17" s="23"/>
    </row>
    <row r="18" spans="1:6" ht="15.75">
      <c r="A18" s="12"/>
      <c r="B18" s="15" t="s">
        <v>13</v>
      </c>
      <c r="C18" s="14" t="s">
        <v>122</v>
      </c>
      <c r="D18" s="16">
        <f>800*12</f>
        <v>9600</v>
      </c>
      <c r="E18" s="19"/>
      <c r="F18" s="23"/>
    </row>
    <row r="19" spans="1:6" ht="15.75">
      <c r="A19" s="12"/>
      <c r="B19" s="15" t="s">
        <v>14</v>
      </c>
      <c r="C19" s="14" t="s">
        <v>122</v>
      </c>
      <c r="D19" s="16">
        <f>800*12</f>
        <v>9600</v>
      </c>
      <c r="E19" s="17"/>
      <c r="F19" s="23"/>
    </row>
    <row r="20" spans="1:6" ht="15.75">
      <c r="A20" s="12"/>
      <c r="B20" s="15" t="s">
        <v>15</v>
      </c>
      <c r="C20" s="14" t="s">
        <v>123</v>
      </c>
      <c r="D20" s="16">
        <f>1250*12</f>
        <v>15000</v>
      </c>
      <c r="E20" s="17"/>
      <c r="F20" s="23"/>
    </row>
    <row r="21" spans="1:6" ht="15.75">
      <c r="A21" s="12"/>
      <c r="B21" s="15" t="s">
        <v>16</v>
      </c>
      <c r="C21" s="14" t="s">
        <v>124</v>
      </c>
      <c r="D21" s="16">
        <f>2000*12</f>
        <v>24000</v>
      </c>
      <c r="E21" s="17"/>
      <c r="F21" s="23"/>
    </row>
    <row r="22" spans="1:6" ht="15.75">
      <c r="A22" s="28"/>
      <c r="B22" s="15" t="s">
        <v>74</v>
      </c>
      <c r="C22" s="14" t="s">
        <v>34</v>
      </c>
      <c r="D22" s="16">
        <v>4000</v>
      </c>
      <c r="E22" s="17">
        <f>SUM(D18:D22)</f>
        <v>62200</v>
      </c>
      <c r="F22" s="23"/>
    </row>
    <row r="23" spans="1:6" ht="15.75">
      <c r="A23" s="12">
        <v>5</v>
      </c>
      <c r="B23" s="13" t="s">
        <v>72</v>
      </c>
      <c r="C23" s="14" t="s">
        <v>34</v>
      </c>
      <c r="D23" s="16"/>
      <c r="E23" s="17"/>
      <c r="F23" s="23"/>
    </row>
    <row r="24" spans="1:6" ht="15.75" customHeight="1">
      <c r="A24" s="28"/>
      <c r="B24" s="42" t="s">
        <v>75</v>
      </c>
      <c r="C24" s="31" t="s">
        <v>76</v>
      </c>
      <c r="D24" s="38">
        <f>500*15</f>
        <v>7500</v>
      </c>
      <c r="E24" s="38"/>
      <c r="F24" s="23"/>
    </row>
    <row r="25" spans="1:6" ht="15.75">
      <c r="A25" s="28"/>
      <c r="B25" s="42" t="s">
        <v>77</v>
      </c>
      <c r="C25" s="28">
        <v>2000</v>
      </c>
      <c r="D25" s="38">
        <v>2000</v>
      </c>
      <c r="E25" s="38"/>
      <c r="F25" s="23"/>
    </row>
    <row r="26" spans="1:6" ht="15.75">
      <c r="A26" s="28"/>
      <c r="B26" s="42" t="s">
        <v>78</v>
      </c>
      <c r="C26" s="28">
        <v>1000</v>
      </c>
      <c r="D26" s="33">
        <v>1000</v>
      </c>
      <c r="E26" s="38"/>
      <c r="F26" s="23"/>
    </row>
    <row r="27" spans="1:6" ht="15.75">
      <c r="A27" s="28"/>
      <c r="B27" s="42" t="s">
        <v>79</v>
      </c>
      <c r="C27" s="28">
        <v>1000</v>
      </c>
      <c r="D27" s="38">
        <v>1000</v>
      </c>
      <c r="E27" s="38"/>
      <c r="F27" s="23"/>
    </row>
    <row r="28" spans="1:6" ht="15.75">
      <c r="A28" s="28"/>
      <c r="B28" s="42" t="s">
        <v>80</v>
      </c>
      <c r="C28" s="28">
        <v>3500</v>
      </c>
      <c r="D28" s="38">
        <v>3500</v>
      </c>
      <c r="E28" s="38"/>
      <c r="F28" s="23"/>
    </row>
    <row r="29" spans="1:6" ht="15.75">
      <c r="A29" s="28"/>
      <c r="B29" s="42" t="s">
        <v>81</v>
      </c>
      <c r="C29" s="28">
        <v>4000</v>
      </c>
      <c r="D29" s="38">
        <v>4000</v>
      </c>
      <c r="E29" s="38"/>
      <c r="F29" s="23"/>
    </row>
    <row r="30" spans="1:6" ht="15.75" customHeight="1">
      <c r="A30" s="28"/>
      <c r="B30" s="42" t="s">
        <v>82</v>
      </c>
      <c r="C30" s="28">
        <v>1000</v>
      </c>
      <c r="D30" s="38">
        <v>1000</v>
      </c>
      <c r="E30" s="39">
        <f>SUM(D24:D30)</f>
        <v>20000</v>
      </c>
      <c r="F30" s="23"/>
    </row>
    <row r="31" spans="1:6" ht="15.75" customHeight="1">
      <c r="A31" s="12">
        <v>6</v>
      </c>
      <c r="B31" s="13" t="s">
        <v>73</v>
      </c>
      <c r="C31" s="14" t="s">
        <v>125</v>
      </c>
      <c r="D31" s="20">
        <f>1000*15</f>
        <v>15000</v>
      </c>
      <c r="E31" s="21">
        <f>+D31</f>
        <v>15000</v>
      </c>
      <c r="F31" s="23"/>
    </row>
    <row r="32" spans="1:6" ht="15">
      <c r="A32" s="12">
        <v>7</v>
      </c>
      <c r="B32" s="13" t="s">
        <v>89</v>
      </c>
      <c r="C32" s="14" t="s">
        <v>85</v>
      </c>
      <c r="D32" s="20">
        <v>4000</v>
      </c>
      <c r="E32" s="21">
        <f>+D32</f>
        <v>4000</v>
      </c>
      <c r="F32" s="24"/>
    </row>
    <row r="33" spans="1:6" ht="15.75">
      <c r="A33" s="12">
        <v>8</v>
      </c>
      <c r="B33" s="13" t="s">
        <v>86</v>
      </c>
      <c r="C33" s="14"/>
      <c r="D33" s="20">
        <v>5000</v>
      </c>
      <c r="E33" s="21">
        <f>D33</f>
        <v>5000</v>
      </c>
      <c r="F33" s="25"/>
    </row>
    <row r="34" spans="1:5" ht="15">
      <c r="A34" s="12">
        <v>9</v>
      </c>
      <c r="B34" s="13" t="s">
        <v>87</v>
      </c>
      <c r="C34" s="14" t="s">
        <v>37</v>
      </c>
      <c r="D34" s="20">
        <v>10000</v>
      </c>
      <c r="E34" s="21">
        <f>+D34</f>
        <v>10000</v>
      </c>
    </row>
    <row r="35" spans="1:5" ht="15">
      <c r="A35" s="35">
        <v>10</v>
      </c>
      <c r="B35" s="13" t="s">
        <v>21</v>
      </c>
      <c r="C35" s="15" t="s">
        <v>38</v>
      </c>
      <c r="D35" s="38"/>
      <c r="E35" s="38"/>
    </row>
    <row r="36" spans="1:5" ht="15">
      <c r="A36" s="35">
        <v>11</v>
      </c>
      <c r="B36" s="13" t="s">
        <v>126</v>
      </c>
      <c r="C36" s="15" t="s">
        <v>127</v>
      </c>
      <c r="D36" s="38">
        <f>2500*3</f>
        <v>7500</v>
      </c>
      <c r="E36" s="39">
        <f>3*2500</f>
        <v>7500</v>
      </c>
    </row>
    <row r="37" spans="1:5" ht="15">
      <c r="A37" s="35">
        <v>12</v>
      </c>
      <c r="B37" s="13" t="s">
        <v>133</v>
      </c>
      <c r="C37" s="15"/>
      <c r="D37" s="38"/>
      <c r="E37" s="39">
        <v>12000</v>
      </c>
    </row>
    <row r="38" spans="1:5" ht="15">
      <c r="A38" s="28"/>
      <c r="B38" s="28"/>
      <c r="C38" s="28"/>
      <c r="D38" s="22"/>
      <c r="E38" s="21">
        <f>SUM(E5:E37)</f>
        <v>826525</v>
      </c>
    </row>
    <row r="39" spans="1:5" ht="12.75">
      <c r="A39" s="37"/>
      <c r="B39" s="37"/>
      <c r="C39" s="37"/>
      <c r="D39" s="37"/>
      <c r="E39" s="37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34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  <row r="63" spans="1:5" ht="12.75">
      <c r="A63" s="37"/>
      <c r="B63" s="37"/>
      <c r="C63" s="37"/>
      <c r="D63" s="37"/>
      <c r="E63" s="37"/>
    </row>
    <row r="64" spans="1:5" ht="12.75">
      <c r="A64" s="37"/>
      <c r="B64" s="37"/>
      <c r="C64" s="37"/>
      <c r="D64" s="37"/>
      <c r="E64" s="37"/>
    </row>
    <row r="65" spans="1:5" ht="12.75">
      <c r="A65" s="37"/>
      <c r="B65" s="37"/>
      <c r="C65" s="37"/>
      <c r="D65" s="37"/>
      <c r="E65" s="37"/>
    </row>
    <row r="66" spans="1:5" ht="12.75">
      <c r="A66" s="37"/>
      <c r="B66" s="37"/>
      <c r="C66" s="37"/>
      <c r="D66" s="37"/>
      <c r="E66" s="37"/>
    </row>
    <row r="67" spans="1:5" ht="12.75">
      <c r="A67" s="37"/>
      <c r="B67" s="37"/>
      <c r="C67" s="37"/>
      <c r="D67" s="37"/>
      <c r="E67" s="37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G6" sqref="G6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21.140625" style="0" customWidth="1"/>
    <col min="4" max="5" width="11.7109375" style="0" customWidth="1"/>
    <col min="6" max="6" width="9.140625" style="0" hidden="1" customWidth="1"/>
  </cols>
  <sheetData>
    <row r="1" spans="1:5" ht="12.75">
      <c r="A1" s="36" t="s">
        <v>52</v>
      </c>
      <c r="B1" s="36"/>
      <c r="C1" s="37"/>
      <c r="D1" s="37"/>
      <c r="E1" s="37"/>
    </row>
    <row r="2" spans="1:5" ht="12.75">
      <c r="A2" s="36" t="s">
        <v>134</v>
      </c>
      <c r="B2" s="36"/>
      <c r="C2" s="37"/>
      <c r="D2" s="37"/>
      <c r="E2" s="37"/>
    </row>
    <row r="3" spans="1:6" ht="28.5">
      <c r="A3" s="11" t="s">
        <v>0</v>
      </c>
      <c r="B3" s="11" t="s">
        <v>1</v>
      </c>
      <c r="C3" s="11" t="s">
        <v>22</v>
      </c>
      <c r="D3" s="11" t="s">
        <v>83</v>
      </c>
      <c r="E3" s="11" t="s">
        <v>42</v>
      </c>
      <c r="F3" s="23"/>
    </row>
    <row r="4" spans="1:6" ht="15.75">
      <c r="A4" s="12">
        <v>1</v>
      </c>
      <c r="B4" s="13" t="s">
        <v>2</v>
      </c>
      <c r="C4" s="14"/>
      <c r="D4" s="11"/>
      <c r="E4" s="15"/>
      <c r="F4" s="23"/>
    </row>
    <row r="5" spans="1:6" ht="15.75">
      <c r="A5" s="12"/>
      <c r="B5" s="15" t="s">
        <v>106</v>
      </c>
      <c r="C5" s="14" t="s">
        <v>128</v>
      </c>
      <c r="D5" s="16">
        <f>11*1850*12</f>
        <v>244200</v>
      </c>
      <c r="E5" s="17"/>
      <c r="F5" s="23"/>
    </row>
    <row r="6" spans="1:6" ht="15.75">
      <c r="A6" s="12"/>
      <c r="B6" s="15" t="s">
        <v>107</v>
      </c>
      <c r="C6" s="14" t="s">
        <v>114</v>
      </c>
      <c r="D6" s="16">
        <f>4*1400*12</f>
        <v>67200</v>
      </c>
      <c r="E6" s="17"/>
      <c r="F6" s="23"/>
    </row>
    <row r="7" spans="1:6" ht="15.75">
      <c r="A7" s="12"/>
      <c r="B7" s="15" t="s">
        <v>112</v>
      </c>
      <c r="C7" s="14" t="s">
        <v>113</v>
      </c>
      <c r="D7" s="16">
        <f>1*1200*12</f>
        <v>14400</v>
      </c>
      <c r="E7" s="17"/>
      <c r="F7" s="23"/>
    </row>
    <row r="8" spans="1:6" ht="15.75">
      <c r="A8" s="12"/>
      <c r="B8" s="15" t="s">
        <v>108</v>
      </c>
      <c r="C8" s="14" t="s">
        <v>130</v>
      </c>
      <c r="D8" s="16">
        <f>3550*12</f>
        <v>42600</v>
      </c>
      <c r="E8" s="17"/>
      <c r="F8" s="23"/>
    </row>
    <row r="9" spans="1:6" ht="15.75">
      <c r="A9" s="12"/>
      <c r="B9" s="15" t="s">
        <v>109</v>
      </c>
      <c r="C9" s="14" t="s">
        <v>130</v>
      </c>
      <c r="D9" s="16">
        <f>3550*12</f>
        <v>42600</v>
      </c>
      <c r="E9" s="17"/>
      <c r="F9" s="23"/>
    </row>
    <row r="10" spans="1:6" ht="15.75">
      <c r="A10" s="12"/>
      <c r="B10" s="15" t="s">
        <v>116</v>
      </c>
      <c r="C10" s="14" t="s">
        <v>115</v>
      </c>
      <c r="D10" s="16">
        <f>6400*12</f>
        <v>76800</v>
      </c>
      <c r="E10" s="17"/>
      <c r="F10" s="23"/>
    </row>
    <row r="11" spans="1:6" ht="15.75">
      <c r="A11" s="12"/>
      <c r="B11" s="15" t="s">
        <v>110</v>
      </c>
      <c r="C11" s="14" t="s">
        <v>130</v>
      </c>
      <c r="D11" s="16">
        <f>3550*12</f>
        <v>42600</v>
      </c>
      <c r="E11" s="17"/>
      <c r="F11" s="23"/>
    </row>
    <row r="12" spans="1:6" ht="15.75">
      <c r="A12" s="15"/>
      <c r="B12" s="15" t="s">
        <v>118</v>
      </c>
      <c r="C12" s="14" t="s">
        <v>117</v>
      </c>
      <c r="D12" s="16">
        <f>4750*12</f>
        <v>57000</v>
      </c>
      <c r="E12" s="17">
        <f>SUM(D5:D12)</f>
        <v>587400</v>
      </c>
      <c r="F12" s="23"/>
    </row>
    <row r="13" spans="1:6" ht="15.75">
      <c r="A13" s="12">
        <v>2</v>
      </c>
      <c r="B13" s="13" t="s">
        <v>10</v>
      </c>
      <c r="C13" s="14"/>
      <c r="D13" s="16"/>
      <c r="E13" s="17"/>
      <c r="F13" s="23"/>
    </row>
    <row r="14" spans="1:6" ht="15.75">
      <c r="A14" s="12"/>
      <c r="B14" s="13" t="s">
        <v>131</v>
      </c>
      <c r="C14" s="14" t="s">
        <v>119</v>
      </c>
      <c r="D14" s="16">
        <f>485*100</f>
        <v>48500</v>
      </c>
      <c r="E14" s="17">
        <f>+D14</f>
        <v>48500</v>
      </c>
      <c r="F14" s="23"/>
    </row>
    <row r="15" spans="1:6" ht="15.75">
      <c r="A15" s="12">
        <v>3</v>
      </c>
      <c r="B15" s="26" t="s">
        <v>66</v>
      </c>
      <c r="C15" s="28"/>
      <c r="D15" s="29"/>
      <c r="E15" s="29"/>
      <c r="F15" s="23"/>
    </row>
    <row r="16" spans="1:6" ht="15.75">
      <c r="A16" s="12"/>
      <c r="B16" s="27" t="s">
        <v>120</v>
      </c>
      <c r="C16" s="28" t="s">
        <v>121</v>
      </c>
      <c r="D16" s="29">
        <v>8000</v>
      </c>
      <c r="E16" s="30">
        <f>+D16</f>
        <v>8000</v>
      </c>
      <c r="F16" s="23"/>
    </row>
    <row r="17" spans="1:6" ht="15.75">
      <c r="A17" s="12">
        <v>4</v>
      </c>
      <c r="B17" s="13" t="s">
        <v>12</v>
      </c>
      <c r="C17" s="14"/>
      <c r="D17" s="18"/>
      <c r="E17" s="17"/>
      <c r="F17" s="23"/>
    </row>
    <row r="18" spans="1:6" ht="15.75">
      <c r="A18" s="12"/>
      <c r="B18" s="15" t="s">
        <v>13</v>
      </c>
      <c r="C18" s="14" t="s">
        <v>129</v>
      </c>
      <c r="D18" s="16">
        <f>650*12</f>
        <v>7800</v>
      </c>
      <c r="E18" s="19"/>
      <c r="F18" s="23"/>
    </row>
    <row r="19" spans="1:6" ht="15.75">
      <c r="A19" s="12"/>
      <c r="B19" s="15" t="s">
        <v>14</v>
      </c>
      <c r="C19" s="14" t="s">
        <v>69</v>
      </c>
      <c r="D19" s="16">
        <f>750*12</f>
        <v>9000</v>
      </c>
      <c r="E19" s="17"/>
      <c r="F19" s="23"/>
    </row>
    <row r="20" spans="1:6" ht="15.75">
      <c r="A20" s="12"/>
      <c r="B20" s="15" t="s">
        <v>15</v>
      </c>
      <c r="C20" s="14" t="s">
        <v>70</v>
      </c>
      <c r="D20" s="16">
        <f>1200*12</f>
        <v>14400</v>
      </c>
      <c r="E20" s="17"/>
      <c r="F20" s="23"/>
    </row>
    <row r="21" spans="1:6" ht="15.75">
      <c r="A21" s="12"/>
      <c r="B21" s="15" t="s">
        <v>16</v>
      </c>
      <c r="C21" s="14" t="s">
        <v>124</v>
      </c>
      <c r="D21" s="16">
        <f>2000*12</f>
        <v>24000</v>
      </c>
      <c r="E21" s="17"/>
      <c r="F21" s="23"/>
    </row>
    <row r="22" spans="1:6" ht="15.75">
      <c r="A22" s="28"/>
      <c r="B22" s="15" t="s">
        <v>74</v>
      </c>
      <c r="C22" s="14" t="s">
        <v>34</v>
      </c>
      <c r="D22" s="16">
        <v>4000</v>
      </c>
      <c r="E22" s="17">
        <f>SUM(D18:D22)</f>
        <v>59200</v>
      </c>
      <c r="F22" s="23"/>
    </row>
    <row r="23" spans="1:6" ht="15.75">
      <c r="A23" s="12">
        <v>5</v>
      </c>
      <c r="B23" s="13" t="s">
        <v>72</v>
      </c>
      <c r="C23" s="14" t="s">
        <v>34</v>
      </c>
      <c r="D23" s="16"/>
      <c r="E23" s="17"/>
      <c r="F23" s="23"/>
    </row>
    <row r="24" spans="1:6" ht="15.75" customHeight="1">
      <c r="A24" s="28"/>
      <c r="B24" s="42" t="s">
        <v>75</v>
      </c>
      <c r="C24" s="31" t="s">
        <v>76</v>
      </c>
      <c r="D24" s="38">
        <f>500*15</f>
        <v>7500</v>
      </c>
      <c r="E24" s="38"/>
      <c r="F24" s="23"/>
    </row>
    <row r="25" spans="1:6" ht="15.75">
      <c r="A25" s="28"/>
      <c r="B25" s="42" t="s">
        <v>77</v>
      </c>
      <c r="C25" s="28">
        <v>2000</v>
      </c>
      <c r="D25" s="38">
        <v>2000</v>
      </c>
      <c r="E25" s="38"/>
      <c r="F25" s="23"/>
    </row>
    <row r="26" spans="1:6" ht="15.75">
      <c r="A26" s="28"/>
      <c r="B26" s="42" t="s">
        <v>78</v>
      </c>
      <c r="C26" s="28">
        <v>1000</v>
      </c>
      <c r="D26" s="33">
        <v>1000</v>
      </c>
      <c r="E26" s="38"/>
      <c r="F26" s="23"/>
    </row>
    <row r="27" spans="1:6" ht="15.75">
      <c r="A27" s="28"/>
      <c r="B27" s="42" t="s">
        <v>79</v>
      </c>
      <c r="C27" s="28">
        <v>1000</v>
      </c>
      <c r="D27" s="38">
        <v>1000</v>
      </c>
      <c r="E27" s="38"/>
      <c r="F27" s="23"/>
    </row>
    <row r="28" spans="1:6" ht="15.75">
      <c r="A28" s="28"/>
      <c r="B28" s="42" t="s">
        <v>80</v>
      </c>
      <c r="C28" s="28">
        <v>1000</v>
      </c>
      <c r="D28" s="38">
        <v>1000</v>
      </c>
      <c r="E28" s="38"/>
      <c r="F28" s="23"/>
    </row>
    <row r="29" spans="1:6" ht="15.75">
      <c r="A29" s="28"/>
      <c r="B29" s="42" t="s">
        <v>81</v>
      </c>
      <c r="C29" s="28">
        <v>1500</v>
      </c>
      <c r="D29" s="38">
        <v>1500</v>
      </c>
      <c r="E29" s="38"/>
      <c r="F29" s="23"/>
    </row>
    <row r="30" spans="1:6" ht="15.75" customHeight="1">
      <c r="A30" s="28"/>
      <c r="B30" s="42" t="s">
        <v>82</v>
      </c>
      <c r="C30" s="28">
        <v>1000</v>
      </c>
      <c r="D30" s="38">
        <v>1000</v>
      </c>
      <c r="E30" s="39">
        <f>SUM(D24:D30)</f>
        <v>15000</v>
      </c>
      <c r="F30" s="23"/>
    </row>
    <row r="31" spans="1:6" ht="15.75" customHeight="1">
      <c r="A31" s="12">
        <v>6</v>
      </c>
      <c r="B31" s="13" t="s">
        <v>73</v>
      </c>
      <c r="C31" s="14" t="s">
        <v>125</v>
      </c>
      <c r="D31" s="20">
        <f>1000*15</f>
        <v>15000</v>
      </c>
      <c r="E31" s="21">
        <f>+D31</f>
        <v>15000</v>
      </c>
      <c r="F31" s="23"/>
    </row>
    <row r="32" spans="1:6" ht="15">
      <c r="A32" s="12">
        <v>7</v>
      </c>
      <c r="B32" s="13" t="s">
        <v>89</v>
      </c>
      <c r="C32" s="14" t="s">
        <v>85</v>
      </c>
      <c r="D32" s="20">
        <v>4000</v>
      </c>
      <c r="E32" s="21">
        <f>+D32</f>
        <v>4000</v>
      </c>
      <c r="F32" s="24"/>
    </row>
    <row r="33" spans="1:6" ht="15.75">
      <c r="A33" s="12">
        <v>8</v>
      </c>
      <c r="B33" s="13" t="s">
        <v>86</v>
      </c>
      <c r="C33" s="14"/>
      <c r="D33" s="20">
        <v>4000</v>
      </c>
      <c r="E33" s="21">
        <f>D33</f>
        <v>4000</v>
      </c>
      <c r="F33" s="25"/>
    </row>
    <row r="34" spans="1:5" ht="15">
      <c r="A34" s="12">
        <v>9</v>
      </c>
      <c r="B34" s="13" t="s">
        <v>87</v>
      </c>
      <c r="C34" s="14" t="s">
        <v>37</v>
      </c>
      <c r="D34" s="20">
        <v>10000</v>
      </c>
      <c r="E34" s="21">
        <f>+D34</f>
        <v>10000</v>
      </c>
    </row>
    <row r="35" spans="1:5" ht="15">
      <c r="A35" s="35">
        <v>10</v>
      </c>
      <c r="B35" s="13" t="s">
        <v>21</v>
      </c>
      <c r="C35" s="15" t="s">
        <v>38</v>
      </c>
      <c r="D35" s="38"/>
      <c r="E35" s="38"/>
    </row>
    <row r="36" spans="1:5" ht="15">
      <c r="A36" s="35">
        <v>11</v>
      </c>
      <c r="B36" s="13" t="s">
        <v>126</v>
      </c>
      <c r="C36" s="15" t="s">
        <v>132</v>
      </c>
      <c r="D36" s="38">
        <f>2500*3</f>
        <v>7500</v>
      </c>
      <c r="E36" s="39">
        <f>3*2500</f>
        <v>7500</v>
      </c>
    </row>
    <row r="37" spans="1:5" ht="15">
      <c r="A37" s="35">
        <v>12</v>
      </c>
      <c r="B37" s="13" t="s">
        <v>133</v>
      </c>
      <c r="C37" s="15"/>
      <c r="D37" s="38"/>
      <c r="E37" s="39">
        <v>12000</v>
      </c>
    </row>
    <row r="38" spans="1:5" ht="15">
      <c r="A38" s="28"/>
      <c r="B38" s="28"/>
      <c r="C38" s="28"/>
      <c r="D38" s="22"/>
      <c r="E38" s="21">
        <f>SUM(E5:E37)</f>
        <v>770600</v>
      </c>
    </row>
    <row r="39" spans="1:5" ht="12.75">
      <c r="A39" s="37"/>
      <c r="B39" s="37"/>
      <c r="C39" s="37"/>
      <c r="D39" s="37"/>
      <c r="E39" s="37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34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  <row r="63" spans="1:5" ht="12.75">
      <c r="A63" s="37"/>
      <c r="B63" s="37"/>
      <c r="C63" s="37"/>
      <c r="D63" s="37"/>
      <c r="E63" s="37"/>
    </row>
    <row r="64" spans="1:5" ht="12.75">
      <c r="A64" s="37"/>
      <c r="B64" s="37"/>
      <c r="C64" s="37"/>
      <c r="D64" s="37"/>
      <c r="E64" s="37"/>
    </row>
    <row r="65" spans="1:5" ht="12.75">
      <c r="A65" s="37"/>
      <c r="B65" s="37"/>
      <c r="C65" s="37"/>
      <c r="D65" s="37"/>
      <c r="E65" s="37"/>
    </row>
    <row r="66" spans="1:5" ht="12.75">
      <c r="A66" s="37"/>
      <c r="B66" s="37"/>
      <c r="C66" s="37"/>
      <c r="D66" s="37"/>
      <c r="E66" s="37"/>
    </row>
    <row r="67" spans="1:5" ht="12.75">
      <c r="A67" s="37"/>
      <c r="B67" s="37"/>
      <c r="C67" s="37"/>
      <c r="D67" s="37"/>
      <c r="E67" s="37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25.57421875" style="0" customWidth="1"/>
    <col min="4" max="4" width="28.28125" style="50" customWidth="1"/>
    <col min="5" max="5" width="24.8515625" style="50" customWidth="1"/>
    <col min="6" max="7" width="25.28125" style="50" customWidth="1"/>
    <col min="8" max="8" width="9.140625" style="0" hidden="1" customWidth="1"/>
  </cols>
  <sheetData>
    <row r="1" spans="1:10" s="81" customFormat="1" ht="12.75">
      <c r="A1" s="73" t="s">
        <v>52</v>
      </c>
      <c r="B1" s="73"/>
      <c r="C1" s="72" t="s">
        <v>200</v>
      </c>
      <c r="D1" s="72" t="s">
        <v>194</v>
      </c>
      <c r="E1" s="72" t="s">
        <v>181</v>
      </c>
      <c r="F1" s="72" t="s">
        <v>168</v>
      </c>
      <c r="G1" s="72" t="s">
        <v>150</v>
      </c>
      <c r="H1" s="80"/>
      <c r="I1" s="80"/>
      <c r="J1" s="80"/>
    </row>
    <row r="2" spans="1:10" s="81" customFormat="1" ht="15.75" customHeight="1">
      <c r="A2" s="73"/>
      <c r="B2" s="73"/>
      <c r="C2" s="73"/>
      <c r="D2" s="74"/>
      <c r="E2" s="74"/>
      <c r="F2" s="74"/>
      <c r="G2" s="74"/>
      <c r="H2" s="80"/>
      <c r="I2" s="80"/>
      <c r="J2" s="80"/>
    </row>
    <row r="3" spans="1:8" s="81" customFormat="1" ht="15.75">
      <c r="A3" s="71" t="s">
        <v>0</v>
      </c>
      <c r="B3" s="71" t="s">
        <v>1</v>
      </c>
      <c r="C3" s="71" t="s">
        <v>22</v>
      </c>
      <c r="D3" s="71" t="s">
        <v>22</v>
      </c>
      <c r="E3" s="71" t="s">
        <v>22</v>
      </c>
      <c r="F3" s="71" t="s">
        <v>22</v>
      </c>
      <c r="G3" s="71" t="s">
        <v>22</v>
      </c>
      <c r="H3" s="82"/>
    </row>
    <row r="4" spans="1:8" ht="15.75">
      <c r="A4" s="75">
        <v>1</v>
      </c>
      <c r="B4" s="83" t="s">
        <v>2</v>
      </c>
      <c r="C4" s="76"/>
      <c r="D4" s="77"/>
      <c r="E4" s="78"/>
      <c r="F4" s="78"/>
      <c r="G4" s="77"/>
      <c r="H4" s="79"/>
    </row>
    <row r="5" spans="1:8" ht="31.5">
      <c r="A5" s="12"/>
      <c r="B5" s="15" t="s">
        <v>172</v>
      </c>
      <c r="C5" s="5" t="s">
        <v>201</v>
      </c>
      <c r="D5" s="45" t="s">
        <v>182</v>
      </c>
      <c r="E5" s="45" t="s">
        <v>182</v>
      </c>
      <c r="F5" s="45" t="s">
        <v>173</v>
      </c>
      <c r="G5" s="45" t="s">
        <v>169</v>
      </c>
      <c r="H5" s="23"/>
    </row>
    <row r="6" spans="1:8" ht="15.75">
      <c r="A6" s="12"/>
      <c r="B6" s="15" t="s">
        <v>171</v>
      </c>
      <c r="C6" s="5" t="s">
        <v>202</v>
      </c>
      <c r="D6" s="45" t="s">
        <v>195</v>
      </c>
      <c r="E6" s="45" t="s">
        <v>183</v>
      </c>
      <c r="F6" s="45" t="s">
        <v>174</v>
      </c>
      <c r="G6" s="45" t="s">
        <v>170</v>
      </c>
      <c r="H6" s="23"/>
    </row>
    <row r="7" spans="1:8" ht="15.75">
      <c r="A7" s="12"/>
      <c r="B7" s="15" t="s">
        <v>111</v>
      </c>
      <c r="C7" s="5"/>
      <c r="D7" s="45"/>
      <c r="E7" s="45"/>
      <c r="F7" s="45" t="s">
        <v>158</v>
      </c>
      <c r="G7" s="45" t="s">
        <v>158</v>
      </c>
      <c r="H7" s="23"/>
    </row>
    <row r="8" spans="1:8" ht="15.75">
      <c r="A8" s="12"/>
      <c r="B8" s="15" t="s">
        <v>152</v>
      </c>
      <c r="C8" s="5" t="s">
        <v>203</v>
      </c>
      <c r="D8" s="45" t="s">
        <v>196</v>
      </c>
      <c r="E8" s="45" t="s">
        <v>184</v>
      </c>
      <c r="F8" s="45" t="s">
        <v>175</v>
      </c>
      <c r="G8" s="45" t="s">
        <v>159</v>
      </c>
      <c r="H8" s="23"/>
    </row>
    <row r="9" spans="1:8" ht="15.75">
      <c r="A9" s="12"/>
      <c r="B9" s="15" t="s">
        <v>153</v>
      </c>
      <c r="C9" s="5" t="s">
        <v>203</v>
      </c>
      <c r="D9" s="45" t="s">
        <v>197</v>
      </c>
      <c r="E9" s="45" t="s">
        <v>184</v>
      </c>
      <c r="F9" s="45" t="s">
        <v>175</v>
      </c>
      <c r="G9" s="45" t="s">
        <v>159</v>
      </c>
      <c r="H9" s="23"/>
    </row>
    <row r="10" spans="1:8" ht="15.75">
      <c r="A10" s="12"/>
      <c r="B10" s="15" t="s">
        <v>154</v>
      </c>
      <c r="C10" s="5" t="s">
        <v>26</v>
      </c>
      <c r="D10" s="45" t="s">
        <v>185</v>
      </c>
      <c r="E10" s="45" t="s">
        <v>185</v>
      </c>
      <c r="F10" s="45" t="s">
        <v>176</v>
      </c>
      <c r="G10" s="45" t="s">
        <v>160</v>
      </c>
      <c r="H10" s="23"/>
    </row>
    <row r="11" spans="1:8" ht="15.75">
      <c r="A11" s="12"/>
      <c r="B11" s="15" t="s">
        <v>155</v>
      </c>
      <c r="C11" s="5" t="s">
        <v>204</v>
      </c>
      <c r="D11" s="45" t="s">
        <v>198</v>
      </c>
      <c r="E11" s="45" t="s">
        <v>184</v>
      </c>
      <c r="F11" s="45" t="s">
        <v>175</v>
      </c>
      <c r="G11" s="45" t="s">
        <v>159</v>
      </c>
      <c r="H11" s="23"/>
    </row>
    <row r="12" spans="1:8" ht="15.75">
      <c r="A12" s="15"/>
      <c r="B12" s="15" t="s">
        <v>156</v>
      </c>
      <c r="C12" s="5" t="s">
        <v>205</v>
      </c>
      <c r="D12" s="45" t="s">
        <v>186</v>
      </c>
      <c r="E12" s="45" t="s">
        <v>186</v>
      </c>
      <c r="F12" s="45" t="s">
        <v>177</v>
      </c>
      <c r="G12" s="45" t="s">
        <v>161</v>
      </c>
      <c r="H12" s="23"/>
    </row>
    <row r="13" spans="1:8" s="58" customFormat="1" ht="15.75">
      <c r="A13" s="44"/>
      <c r="B13" s="44" t="s">
        <v>42</v>
      </c>
      <c r="C13" s="56">
        <v>378000</v>
      </c>
      <c r="D13" s="53">
        <v>518400</v>
      </c>
      <c r="E13" s="53">
        <v>45000</v>
      </c>
      <c r="F13" s="53">
        <v>622200</v>
      </c>
      <c r="G13" s="53">
        <v>587400</v>
      </c>
      <c r="H13" s="57"/>
    </row>
    <row r="14" spans="1:8" ht="15.75">
      <c r="A14" s="12">
        <v>2</v>
      </c>
      <c r="B14" s="84" t="s">
        <v>10</v>
      </c>
      <c r="C14" s="5"/>
      <c r="D14" s="45"/>
      <c r="E14" s="45"/>
      <c r="F14" s="44"/>
      <c r="G14" s="45"/>
      <c r="H14" s="23"/>
    </row>
    <row r="15" spans="1:8" ht="15.75">
      <c r="A15" s="12"/>
      <c r="B15" s="13"/>
      <c r="C15" s="5" t="s">
        <v>29</v>
      </c>
      <c r="D15" s="45" t="s">
        <v>199</v>
      </c>
      <c r="E15" s="45" t="s">
        <v>187</v>
      </c>
      <c r="F15" s="45" t="s">
        <v>178</v>
      </c>
      <c r="G15" s="45" t="s">
        <v>157</v>
      </c>
      <c r="H15" s="23"/>
    </row>
    <row r="16" spans="1:8" ht="15.75">
      <c r="A16" s="12">
        <v>3</v>
      </c>
      <c r="B16" s="84" t="s">
        <v>66</v>
      </c>
      <c r="C16" s="5"/>
      <c r="D16" s="47"/>
      <c r="E16" s="44"/>
      <c r="F16" s="51"/>
      <c r="G16" s="47"/>
      <c r="H16" s="23"/>
    </row>
    <row r="17" spans="1:8" ht="15.75">
      <c r="A17" s="12"/>
      <c r="B17" s="27"/>
      <c r="C17" s="5"/>
      <c r="D17" s="47" t="s">
        <v>68</v>
      </c>
      <c r="E17" s="46" t="s">
        <v>188</v>
      </c>
      <c r="F17" s="47" t="s">
        <v>151</v>
      </c>
      <c r="G17" s="47" t="s">
        <v>151</v>
      </c>
      <c r="H17" s="23"/>
    </row>
    <row r="18" spans="1:8" ht="15.75">
      <c r="A18" s="12">
        <v>4</v>
      </c>
      <c r="B18" s="84" t="s">
        <v>12</v>
      </c>
      <c r="C18" s="5"/>
      <c r="D18" s="45"/>
      <c r="E18" s="46"/>
      <c r="F18" s="44"/>
      <c r="G18" s="45"/>
      <c r="H18" s="23"/>
    </row>
    <row r="19" spans="1:8" ht="15.75">
      <c r="A19" s="12"/>
      <c r="B19" s="15" t="s">
        <v>13</v>
      </c>
      <c r="C19" s="5" t="s">
        <v>206</v>
      </c>
      <c r="D19" s="45" t="s">
        <v>189</v>
      </c>
      <c r="E19" s="45" t="s">
        <v>189</v>
      </c>
      <c r="F19" s="45" t="s">
        <v>179</v>
      </c>
      <c r="G19" s="45" t="s">
        <v>162</v>
      </c>
      <c r="H19" s="23"/>
    </row>
    <row r="20" spans="1:8" ht="15.75">
      <c r="A20" s="12"/>
      <c r="B20" s="15" t="s">
        <v>14</v>
      </c>
      <c r="C20" s="5" t="s">
        <v>189</v>
      </c>
      <c r="D20" s="45" t="s">
        <v>163</v>
      </c>
      <c r="E20" s="45" t="s">
        <v>190</v>
      </c>
      <c r="F20" s="45" t="s">
        <v>179</v>
      </c>
      <c r="G20" s="45" t="s">
        <v>163</v>
      </c>
      <c r="H20" s="23"/>
    </row>
    <row r="21" spans="1:8" ht="15.75">
      <c r="A21" s="12"/>
      <c r="B21" s="15" t="s">
        <v>15</v>
      </c>
      <c r="C21" s="5" t="s">
        <v>207</v>
      </c>
      <c r="D21" s="45" t="s">
        <v>164</v>
      </c>
      <c r="E21" s="45" t="s">
        <v>191</v>
      </c>
      <c r="F21" s="45" t="s">
        <v>180</v>
      </c>
      <c r="G21" s="45" t="s">
        <v>164</v>
      </c>
      <c r="H21" s="23"/>
    </row>
    <row r="22" spans="1:8" ht="15.75">
      <c r="A22" s="12"/>
      <c r="B22" s="15" t="s">
        <v>16</v>
      </c>
      <c r="C22" s="5" t="s">
        <v>208</v>
      </c>
      <c r="D22" s="45" t="s">
        <v>192</v>
      </c>
      <c r="E22" s="45" t="s">
        <v>192</v>
      </c>
      <c r="F22" s="45" t="s">
        <v>165</v>
      </c>
      <c r="G22" s="45" t="s">
        <v>165</v>
      </c>
      <c r="H22" s="23"/>
    </row>
    <row r="23" spans="1:8" ht="15.75">
      <c r="A23" s="28"/>
      <c r="B23" s="15" t="s">
        <v>74</v>
      </c>
      <c r="C23" s="5"/>
      <c r="D23" s="45">
        <v>3000</v>
      </c>
      <c r="E23" s="45">
        <v>3000</v>
      </c>
      <c r="F23" s="45">
        <v>4000</v>
      </c>
      <c r="G23" s="45">
        <v>4000</v>
      </c>
      <c r="H23" s="23"/>
    </row>
    <row r="24" spans="1:8" s="58" customFormat="1" ht="15.75">
      <c r="A24" s="54"/>
      <c r="B24" s="44" t="s">
        <v>42</v>
      </c>
      <c r="C24" s="56">
        <v>44400</v>
      </c>
      <c r="D24" s="53">
        <v>54600</v>
      </c>
      <c r="E24" s="53">
        <v>52800</v>
      </c>
      <c r="F24" s="53">
        <v>62200</v>
      </c>
      <c r="G24" s="53">
        <v>59200</v>
      </c>
      <c r="H24" s="57"/>
    </row>
    <row r="25" spans="1:8" ht="15.75">
      <c r="A25" s="12">
        <v>5</v>
      </c>
      <c r="B25" s="84" t="s">
        <v>72</v>
      </c>
      <c r="C25" s="5" t="s">
        <v>34</v>
      </c>
      <c r="D25" s="45" t="s">
        <v>34</v>
      </c>
      <c r="E25" s="45" t="s">
        <v>34</v>
      </c>
      <c r="F25" s="45" t="s">
        <v>34</v>
      </c>
      <c r="G25" s="45" t="s">
        <v>34</v>
      </c>
      <c r="H25" s="23"/>
    </row>
    <row r="26" spans="1:8" ht="15.75" customHeight="1">
      <c r="A26" s="28"/>
      <c r="B26" s="42" t="s">
        <v>167</v>
      </c>
      <c r="C26" s="5"/>
      <c r="D26" s="46" t="s">
        <v>193</v>
      </c>
      <c r="E26" s="46" t="s">
        <v>193</v>
      </c>
      <c r="F26" s="46" t="s">
        <v>166</v>
      </c>
      <c r="G26" s="46" t="s">
        <v>166</v>
      </c>
      <c r="H26" s="23"/>
    </row>
    <row r="27" spans="1:8" ht="15.75">
      <c r="A27" s="28"/>
      <c r="B27" s="42" t="s">
        <v>77</v>
      </c>
      <c r="D27" s="47">
        <v>2000</v>
      </c>
      <c r="E27" s="47">
        <v>2000</v>
      </c>
      <c r="F27" s="47">
        <v>2000</v>
      </c>
      <c r="G27" s="47">
        <v>2000</v>
      </c>
      <c r="H27" s="23"/>
    </row>
    <row r="28" spans="1:8" ht="15.75">
      <c r="A28" s="28"/>
      <c r="B28" s="42" t="s">
        <v>78</v>
      </c>
      <c r="C28" s="5"/>
      <c r="D28" s="52">
        <v>1000</v>
      </c>
      <c r="E28" s="47">
        <v>1000</v>
      </c>
      <c r="F28" s="47">
        <v>1000</v>
      </c>
      <c r="G28" s="47">
        <v>1000</v>
      </c>
      <c r="H28" s="23"/>
    </row>
    <row r="29" spans="1:8" ht="15.75">
      <c r="A29" s="28"/>
      <c r="B29" s="42" t="s">
        <v>79</v>
      </c>
      <c r="C29" s="5"/>
      <c r="D29" s="47">
        <v>1000</v>
      </c>
      <c r="E29" s="47">
        <v>1000</v>
      </c>
      <c r="F29" s="47">
        <v>1000</v>
      </c>
      <c r="G29" s="47">
        <v>1000</v>
      </c>
      <c r="H29" s="23"/>
    </row>
    <row r="30" spans="1:8" ht="15.75">
      <c r="A30" s="28"/>
      <c r="B30" s="42" t="s">
        <v>80</v>
      </c>
      <c r="C30" s="5"/>
      <c r="D30" s="47">
        <v>5000</v>
      </c>
      <c r="E30" s="47">
        <v>1000</v>
      </c>
      <c r="F30" s="47">
        <v>3500</v>
      </c>
      <c r="G30" s="47">
        <v>1000</v>
      </c>
      <c r="H30" s="23"/>
    </row>
    <row r="31" spans="1:8" ht="15.75">
      <c r="A31" s="28"/>
      <c r="B31" s="42" t="s">
        <v>81</v>
      </c>
      <c r="C31" s="5"/>
      <c r="D31" s="47">
        <v>1500</v>
      </c>
      <c r="E31" s="47">
        <v>1500</v>
      </c>
      <c r="F31" s="47">
        <v>4000</v>
      </c>
      <c r="G31" s="47">
        <v>1500</v>
      </c>
      <c r="H31" s="23"/>
    </row>
    <row r="32" spans="1:8" ht="15.75" customHeight="1">
      <c r="A32" s="28"/>
      <c r="B32" s="42" t="s">
        <v>82</v>
      </c>
      <c r="C32" s="5"/>
      <c r="D32" s="47">
        <v>2000</v>
      </c>
      <c r="E32" s="47">
        <v>1000</v>
      </c>
      <c r="F32" s="47">
        <v>1000</v>
      </c>
      <c r="G32" s="47">
        <v>1000</v>
      </c>
      <c r="H32" s="23"/>
    </row>
    <row r="33" spans="1:8" s="58" customFormat="1" ht="15.75" customHeight="1">
      <c r="A33" s="54"/>
      <c r="B33" s="59" t="s">
        <v>42</v>
      </c>
      <c r="C33" s="60">
        <v>100000</v>
      </c>
      <c r="D33" s="54">
        <v>20000</v>
      </c>
      <c r="E33" s="54">
        <v>15000</v>
      </c>
      <c r="F33" s="54">
        <v>20000</v>
      </c>
      <c r="G33" s="54">
        <v>15000</v>
      </c>
      <c r="H33" s="57"/>
    </row>
    <row r="34" spans="1:8" ht="15.75" customHeight="1">
      <c r="A34" s="12">
        <v>6</v>
      </c>
      <c r="B34" s="84" t="s">
        <v>73</v>
      </c>
      <c r="C34" s="5" t="s">
        <v>35</v>
      </c>
      <c r="D34" s="45" t="s">
        <v>84</v>
      </c>
      <c r="E34" s="45" t="s">
        <v>84</v>
      </c>
      <c r="F34" s="45" t="s">
        <v>125</v>
      </c>
      <c r="G34" s="45" t="s">
        <v>125</v>
      </c>
      <c r="H34" s="23"/>
    </row>
    <row r="35" spans="1:8" ht="15.75">
      <c r="A35" s="12">
        <v>7</v>
      </c>
      <c r="B35" s="84" t="s">
        <v>89</v>
      </c>
      <c r="C35" s="5" t="s">
        <v>36</v>
      </c>
      <c r="D35" s="45" t="s">
        <v>85</v>
      </c>
      <c r="E35" s="45" t="s">
        <v>85</v>
      </c>
      <c r="F35" s="45" t="s">
        <v>85</v>
      </c>
      <c r="G35" s="45" t="s">
        <v>85</v>
      </c>
      <c r="H35" s="24"/>
    </row>
    <row r="36" spans="1:8" ht="15.75">
      <c r="A36" s="12">
        <v>8</v>
      </c>
      <c r="B36" s="84" t="s">
        <v>86</v>
      </c>
      <c r="C36" s="13"/>
      <c r="D36" s="45">
        <v>5000</v>
      </c>
      <c r="E36" s="45">
        <v>4000</v>
      </c>
      <c r="F36" s="45">
        <v>5000</v>
      </c>
      <c r="G36" s="45">
        <v>4000</v>
      </c>
      <c r="H36" s="25"/>
    </row>
    <row r="37" spans="1:7" ht="15">
      <c r="A37" s="12">
        <v>9</v>
      </c>
      <c r="B37" s="84" t="s">
        <v>87</v>
      </c>
      <c r="C37" s="45">
        <v>8000</v>
      </c>
      <c r="D37" s="45">
        <v>10000</v>
      </c>
      <c r="E37" s="45">
        <v>10000</v>
      </c>
      <c r="F37" s="45">
        <v>10000</v>
      </c>
      <c r="G37" s="45">
        <v>10000</v>
      </c>
    </row>
    <row r="38" spans="1:7" ht="15">
      <c r="A38" s="35">
        <v>10</v>
      </c>
      <c r="B38" s="84" t="s">
        <v>21</v>
      </c>
      <c r="C38" s="45" t="s">
        <v>38</v>
      </c>
      <c r="D38" s="45" t="s">
        <v>38</v>
      </c>
      <c r="E38" s="45" t="s">
        <v>38</v>
      </c>
      <c r="F38" s="45" t="s">
        <v>38</v>
      </c>
      <c r="G38" s="45" t="s">
        <v>38</v>
      </c>
    </row>
    <row r="39" spans="1:7" ht="15">
      <c r="A39" s="35">
        <v>11</v>
      </c>
      <c r="B39" s="84" t="s">
        <v>126</v>
      </c>
      <c r="C39" s="13"/>
      <c r="D39" s="44"/>
      <c r="E39" s="44"/>
      <c r="F39" s="45" t="s">
        <v>127</v>
      </c>
      <c r="G39" s="45" t="s">
        <v>132</v>
      </c>
    </row>
    <row r="40" spans="1:7" ht="15">
      <c r="A40" s="35">
        <v>12</v>
      </c>
      <c r="B40" s="84" t="s">
        <v>133</v>
      </c>
      <c r="C40" s="13"/>
      <c r="D40" s="44"/>
      <c r="E40" s="44"/>
      <c r="F40" s="44">
        <v>12000</v>
      </c>
      <c r="G40" s="45">
        <v>12000</v>
      </c>
    </row>
    <row r="41" spans="1:7" ht="12.75">
      <c r="A41" s="40"/>
      <c r="B41" s="40"/>
      <c r="C41" s="37"/>
      <c r="D41" s="48"/>
      <c r="E41" s="48"/>
      <c r="F41" s="49"/>
      <c r="G41" s="49"/>
    </row>
    <row r="42" spans="1:28" s="65" customFormat="1" ht="15.75">
      <c r="A42" s="62"/>
      <c r="B42" s="63" t="s">
        <v>209</v>
      </c>
      <c r="C42" s="64">
        <v>492900</v>
      </c>
      <c r="D42" s="61">
        <v>695250</v>
      </c>
      <c r="E42" s="61">
        <v>671600</v>
      </c>
      <c r="F42" s="61">
        <v>826525</v>
      </c>
      <c r="G42" s="55">
        <v>770600</v>
      </c>
      <c r="H42" s="66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7"/>
    </row>
    <row r="43" spans="1:7" ht="12.75">
      <c r="A43" s="37"/>
      <c r="B43" s="37"/>
      <c r="C43" s="40"/>
      <c r="D43" s="49"/>
      <c r="E43" s="49"/>
      <c r="F43" s="48"/>
      <c r="G43" s="48"/>
    </row>
    <row r="44" spans="1:7" ht="12.75">
      <c r="A44" s="37"/>
      <c r="B44" s="37"/>
      <c r="C44" s="37"/>
      <c r="D44" s="48"/>
      <c r="E44" s="48"/>
      <c r="F44" s="48"/>
      <c r="G44" s="48"/>
    </row>
    <row r="45" spans="1:7" ht="12.75">
      <c r="A45" s="37"/>
      <c r="B45" s="37"/>
      <c r="C45" s="37"/>
      <c r="D45" s="48"/>
      <c r="E45" s="48"/>
      <c r="F45" s="48"/>
      <c r="G45" s="48"/>
    </row>
    <row r="46" spans="1:7" ht="12.75">
      <c r="A46" s="37"/>
      <c r="B46" s="37"/>
      <c r="C46" s="37"/>
      <c r="D46" s="48"/>
      <c r="E46" s="48"/>
      <c r="F46" s="48"/>
      <c r="G46" s="48"/>
    </row>
    <row r="47" spans="1:7" ht="12.75">
      <c r="A47" s="37"/>
      <c r="B47" s="37"/>
      <c r="C47" s="37"/>
      <c r="D47" s="48"/>
      <c r="E47" s="48"/>
      <c r="F47" s="48"/>
      <c r="G47" s="48"/>
    </row>
    <row r="48" spans="1:7" ht="12.75">
      <c r="A48" s="37"/>
      <c r="B48" s="37"/>
      <c r="C48" s="37"/>
      <c r="D48" s="48"/>
      <c r="E48" s="48"/>
      <c r="F48" s="48"/>
      <c r="G48" s="48"/>
    </row>
    <row r="49" spans="1:7" ht="12.75">
      <c r="A49" s="37"/>
      <c r="B49" s="37"/>
      <c r="C49" s="37"/>
      <c r="D49" s="48"/>
      <c r="E49" s="48"/>
      <c r="F49" s="48"/>
      <c r="G49" s="48"/>
    </row>
    <row r="50" spans="1:7" ht="12.75">
      <c r="A50" s="37"/>
      <c r="B50" s="37"/>
      <c r="C50" s="37"/>
      <c r="D50" s="48"/>
      <c r="E50" s="48"/>
      <c r="F50" s="48"/>
      <c r="G50" s="48"/>
    </row>
    <row r="51" spans="1:7" ht="12.75">
      <c r="A51" s="37"/>
      <c r="B51" s="37"/>
      <c r="C51" s="37"/>
      <c r="D51" s="48"/>
      <c r="E51" s="48"/>
      <c r="F51" s="48"/>
      <c r="G51" s="48"/>
    </row>
    <row r="52" spans="1:7" ht="12.75">
      <c r="A52" s="37"/>
      <c r="B52" s="37"/>
      <c r="C52" s="37"/>
      <c r="D52" s="48"/>
      <c r="E52" s="48"/>
      <c r="F52" s="48"/>
      <c r="G52" s="48"/>
    </row>
    <row r="53" spans="1:7" ht="12.75">
      <c r="A53" s="37"/>
      <c r="B53" s="37"/>
      <c r="C53" s="37"/>
      <c r="D53" s="48"/>
      <c r="E53" s="48"/>
      <c r="F53" s="48"/>
      <c r="G53" s="48"/>
    </row>
    <row r="54" spans="1:7" ht="12.75">
      <c r="A54" s="37"/>
      <c r="B54" s="37"/>
      <c r="C54" s="37"/>
      <c r="D54" s="48"/>
      <c r="E54" s="48"/>
      <c r="F54" s="48"/>
      <c r="G54" s="48"/>
    </row>
    <row r="55" spans="1:7" ht="12.75">
      <c r="A55" s="37"/>
      <c r="B55" s="37"/>
      <c r="C55" s="37"/>
      <c r="D55" s="48"/>
      <c r="E55" s="48"/>
      <c r="F55" s="48"/>
      <c r="G55" s="48"/>
    </row>
    <row r="56" spans="1:7" ht="12.75">
      <c r="A56" s="37"/>
      <c r="B56" s="37"/>
      <c r="C56" s="37"/>
      <c r="D56" s="48"/>
      <c r="E56" s="48"/>
      <c r="F56" s="48"/>
      <c r="G56" s="48"/>
    </row>
    <row r="57" spans="1:7" ht="12.75">
      <c r="A57" s="37"/>
      <c r="B57" s="37"/>
      <c r="C57" s="37"/>
      <c r="D57" s="48"/>
      <c r="E57" s="48"/>
      <c r="F57" s="48"/>
      <c r="G57" s="48"/>
    </row>
    <row r="58" spans="1:7" ht="12.75">
      <c r="A58" s="37"/>
      <c r="B58" s="37"/>
      <c r="C58" s="37"/>
      <c r="D58" s="48"/>
      <c r="E58" s="48"/>
      <c r="F58" s="48"/>
      <c r="G58" s="48"/>
    </row>
    <row r="59" spans="1:7" ht="12.75">
      <c r="A59" s="37"/>
      <c r="B59" s="37"/>
      <c r="C59" s="37"/>
      <c r="D59" s="48"/>
      <c r="E59" s="48"/>
      <c r="F59" s="48"/>
      <c r="G59" s="48"/>
    </row>
    <row r="60" spans="1:7" ht="12.75">
      <c r="A60" s="37"/>
      <c r="B60" s="37"/>
      <c r="C60" s="37"/>
      <c r="D60" s="48"/>
      <c r="E60" s="48"/>
      <c r="F60" s="48"/>
      <c r="G60" s="48"/>
    </row>
    <row r="61" spans="1:7" ht="12.75">
      <c r="A61" s="37"/>
      <c r="B61" s="37"/>
      <c r="C61" s="37"/>
      <c r="D61" s="48"/>
      <c r="E61" s="48"/>
      <c r="F61" s="48"/>
      <c r="G61" s="48"/>
    </row>
    <row r="62" spans="1:7" ht="12.75">
      <c r="A62" s="37"/>
      <c r="B62" s="37"/>
      <c r="C62" s="37"/>
      <c r="D62" s="48"/>
      <c r="E62" s="48"/>
      <c r="F62" s="48"/>
      <c r="G62" s="48"/>
    </row>
    <row r="63" spans="1:7" ht="12.75">
      <c r="A63" s="37"/>
      <c r="B63" s="37"/>
      <c r="C63" s="37"/>
      <c r="D63" s="48"/>
      <c r="E63" s="48"/>
      <c r="F63" s="48"/>
      <c r="G63" s="48"/>
    </row>
    <row r="64" spans="1:7" ht="12.75">
      <c r="A64" s="37"/>
      <c r="B64" s="37"/>
      <c r="C64" s="37"/>
      <c r="D64" s="48"/>
      <c r="E64" s="48"/>
      <c r="F64" s="48"/>
      <c r="G64" s="48"/>
    </row>
    <row r="65" spans="1:7" ht="12.75">
      <c r="A65" s="37"/>
      <c r="B65" s="37"/>
      <c r="C65" s="37"/>
      <c r="D65" s="48"/>
      <c r="E65" s="48"/>
      <c r="F65" s="48"/>
      <c r="G65" s="48"/>
    </row>
    <row r="66" spans="1:7" ht="12.75">
      <c r="A66" s="37"/>
      <c r="B66" s="37"/>
      <c r="C66" s="37"/>
      <c r="D66" s="48"/>
      <c r="E66" s="48"/>
      <c r="F66" s="48"/>
      <c r="G66" s="48"/>
    </row>
    <row r="67" spans="1:7" ht="12.75">
      <c r="A67" s="37"/>
      <c r="B67" s="37"/>
      <c r="C67" s="37"/>
      <c r="D67" s="48"/>
      <c r="E67" s="48"/>
      <c r="F67" s="48"/>
      <c r="G67" s="48"/>
    </row>
    <row r="68" spans="1:7" ht="12.75">
      <c r="A68" s="37"/>
      <c r="B68" s="37"/>
      <c r="C68" s="37"/>
      <c r="D68" s="48"/>
      <c r="E68" s="48"/>
      <c r="F68" s="48"/>
      <c r="G68" s="48"/>
    </row>
    <row r="69" spans="3:5" ht="12.75">
      <c r="C69" s="37"/>
      <c r="D69" s="48"/>
      <c r="E69" s="4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Gramya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Surendra</dc:creator>
  <cp:keywords/>
  <dc:description/>
  <cp:lastModifiedBy>sourav</cp:lastModifiedBy>
  <cp:lastPrinted>2006-12-07T23:33:53Z</cp:lastPrinted>
  <dcterms:created xsi:type="dcterms:W3CDTF">2006-02-23T19:09:07Z</dcterms:created>
  <dcterms:modified xsi:type="dcterms:W3CDTF">2008-03-16T20:34:54Z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653707565</vt:i4>
  </property>
  <property fmtid="{D5CDD505-2E9C-101B-9397-08002B2CF9AE}" pid="3" name="_EmailSubject">
    <vt:lpwstr>Gramya Budget</vt:lpwstr>
  </property>
  <property fmtid="{D5CDD505-2E9C-101B-9397-08002B2CF9AE}" pid="4" name="_AuthorEmail">
    <vt:lpwstr>mvij@mail.com</vt:lpwstr>
  </property>
  <property fmtid="{D5CDD505-2E9C-101B-9397-08002B2CF9AE}" pid="5" name="_AuthorEmailDisplayName">
    <vt:lpwstr>Mukesh Vij</vt:lpwstr>
  </property>
  <property fmtid="{D5CDD505-2E9C-101B-9397-08002B2CF9AE}" pid="6" name="_ReviewingToolsShownOnce">
    <vt:lpwstr/>
  </property>
</Properties>
</file>