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35" windowHeight="8130" activeTab="1"/>
  </bookViews>
  <sheets>
    <sheet name="Summary" sheetId="4" r:id="rId1"/>
    <sheet name="Edu Expenses" sheetId="1" r:id="rId2"/>
    <sheet name="Food" sheetId="2" r:id="rId3"/>
    <sheet name="BuildingAdministration" sheetId="3" r:id="rId4"/>
  </sheets>
  <calcPr calcId="124519" calcMode="manual" iterate="1" calcCompleted="0" calcOnSave="0"/>
</workbook>
</file>

<file path=xl/calcChain.xml><?xml version="1.0" encoding="utf-8"?>
<calcChain xmlns="http://schemas.openxmlformats.org/spreadsheetml/2006/main">
  <c r="P58" i="1" l="1"/>
  <c r="P57" i="1"/>
  <c r="P54" i="1"/>
  <c r="P40" i="1" l="1"/>
  <c r="K14" i="1"/>
  <c r="F13" i="4" l="1"/>
  <c r="F11" i="4"/>
  <c r="F9" i="4"/>
  <c r="F7" i="4"/>
  <c r="G13" i="2"/>
  <c r="C7" i="4"/>
  <c r="C9" i="4"/>
  <c r="C11" i="4"/>
  <c r="C13" i="4"/>
  <c r="E13" i="4"/>
  <c r="D94" i="3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E33" i="2"/>
  <c r="G33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E48" i="2"/>
  <c r="G48" i="2"/>
  <c r="J6" i="1"/>
  <c r="J7" i="1"/>
  <c r="J8" i="1"/>
  <c r="J9" i="1"/>
  <c r="J10" i="1"/>
  <c r="J11" i="1"/>
  <c r="J12" i="1"/>
  <c r="H14" i="1"/>
  <c r="J14" i="1"/>
  <c r="I22" i="1"/>
  <c r="N22" i="1"/>
  <c r="P22" i="1"/>
  <c r="B23" i="1"/>
  <c r="I23" i="1"/>
  <c r="B24" i="1"/>
  <c r="I24" i="1"/>
  <c r="O24" i="1"/>
  <c r="P24" i="1"/>
  <c r="B25" i="1"/>
  <c r="I25" i="1"/>
  <c r="B26" i="1"/>
  <c r="I26" i="1"/>
  <c r="K27" i="1"/>
  <c r="M27" i="1"/>
  <c r="I28" i="1"/>
  <c r="H29" i="1"/>
  <c r="I29" i="1"/>
  <c r="K29" i="1"/>
  <c r="L29" i="1"/>
  <c r="M29" i="1"/>
  <c r="N29" i="1"/>
  <c r="O38" i="1"/>
  <c r="O43" i="1"/>
  <c r="O44" i="1"/>
  <c r="O48" i="1"/>
  <c r="O49" i="1"/>
  <c r="O50" i="1"/>
  <c r="O51" i="1"/>
</calcChain>
</file>

<file path=xl/sharedStrings.xml><?xml version="1.0" encoding="utf-8"?>
<sst xmlns="http://schemas.openxmlformats.org/spreadsheetml/2006/main" count="459" uniqueCount="341">
  <si>
    <t>Seva Chakkara:</t>
  </si>
  <si>
    <t>Food Items</t>
  </si>
  <si>
    <t>Daily Essential Items</t>
  </si>
  <si>
    <t>Food Item</t>
  </si>
  <si>
    <t>Morning</t>
  </si>
  <si>
    <t>Evening</t>
  </si>
  <si>
    <t>Total</t>
  </si>
  <si>
    <t># of Children</t>
  </si>
  <si>
    <t>Qty Per Child</t>
  </si>
  <si>
    <t>Per Day</t>
  </si>
  <si>
    <t>Total Qty</t>
  </si>
  <si>
    <t>Per Month</t>
  </si>
  <si>
    <t xml:space="preserve">Cost per Item </t>
  </si>
  <si>
    <t xml:space="preserve">Total Monthly </t>
  </si>
  <si>
    <t>Expense</t>
  </si>
  <si>
    <t>Milk</t>
  </si>
  <si>
    <t>Rice Govt.</t>
  </si>
  <si>
    <t>Out side Rice</t>
  </si>
  <si>
    <t>Sugar</t>
  </si>
  <si>
    <t>Wheat</t>
  </si>
  <si>
    <t>Gas Cylinder</t>
  </si>
  <si>
    <t>NA</t>
  </si>
  <si>
    <t>320ml</t>
  </si>
  <si>
    <t>500g</t>
  </si>
  <si>
    <t>40g</t>
  </si>
  <si>
    <t>20g</t>
  </si>
  <si>
    <t>300kg</t>
  </si>
  <si>
    <t>20Nos</t>
  </si>
  <si>
    <t>Total Daily Essential Items</t>
  </si>
  <si>
    <t>Monthly Food Expenses</t>
  </si>
  <si>
    <t>Sl.No.</t>
  </si>
  <si>
    <t>List of Provision &amp; Groceries</t>
  </si>
  <si>
    <t>Qty Required</t>
  </si>
  <si>
    <t>Unit price</t>
  </si>
  <si>
    <t>Monthly Expenses</t>
  </si>
  <si>
    <t># of Months</t>
  </si>
  <si>
    <t>Yearly Expense</t>
  </si>
  <si>
    <t>Essential Food Items (from above)</t>
  </si>
  <si>
    <t xml:space="preserve">Toor Dhal </t>
  </si>
  <si>
    <t>Ured Dhal</t>
  </si>
  <si>
    <t>Moon Dhal</t>
  </si>
  <si>
    <t>Garam Dhal</t>
  </si>
  <si>
    <t>Mustard</t>
  </si>
  <si>
    <t>Pepper</t>
  </si>
  <si>
    <t>Jeera</t>
  </si>
  <si>
    <t>Methi</t>
  </si>
  <si>
    <t>L.G. Asafoetida</t>
  </si>
  <si>
    <t>Turmeric Powder</t>
  </si>
  <si>
    <t>Tamarind</t>
  </si>
  <si>
    <t>Gundu Chillies</t>
  </si>
  <si>
    <t>Dhaniya Local</t>
  </si>
  <si>
    <t>Cooking Oil</t>
  </si>
  <si>
    <t>Coconut Oil</t>
  </si>
  <si>
    <t>Gingely Oil</t>
  </si>
  <si>
    <t>Bengal gram</t>
  </si>
  <si>
    <t>Salt</t>
  </si>
  <si>
    <t>Jaggery</t>
  </si>
  <si>
    <t>Tea Powder</t>
  </si>
  <si>
    <t>Vermicelli</t>
  </si>
  <si>
    <t>Sooji</t>
  </si>
  <si>
    <t>Chashew</t>
  </si>
  <si>
    <t>Cardamon</t>
  </si>
  <si>
    <t>Drygrapes</t>
  </si>
  <si>
    <t>Spices</t>
  </si>
  <si>
    <t>Applam</t>
  </si>
  <si>
    <t>Match Box</t>
  </si>
  <si>
    <t>Soap (Washing)</t>
  </si>
  <si>
    <t>Soap(Bathing)</t>
  </si>
  <si>
    <t>Sabena</t>
  </si>
  <si>
    <t>Vim Dish was bar</t>
  </si>
  <si>
    <t>Phenyle</t>
  </si>
  <si>
    <t>Blecing Poder</t>
  </si>
  <si>
    <t>Water Tax &amp; Charges</t>
  </si>
  <si>
    <t>Vegetables ( from Below)</t>
  </si>
  <si>
    <t>120Kg</t>
  </si>
  <si>
    <t>45Kg</t>
  </si>
  <si>
    <t>60Kg</t>
  </si>
  <si>
    <t>40Kg</t>
  </si>
  <si>
    <t>6Kg</t>
  </si>
  <si>
    <t>2Kg</t>
  </si>
  <si>
    <t>3Kg</t>
  </si>
  <si>
    <t>20Kg</t>
  </si>
  <si>
    <t>15Kg</t>
  </si>
  <si>
    <t>25Kg</t>
  </si>
  <si>
    <t>130Kg</t>
  </si>
  <si>
    <t>30Kg</t>
  </si>
  <si>
    <t>10Kg</t>
  </si>
  <si>
    <t>35Kg</t>
  </si>
  <si>
    <t>1.5Kg</t>
  </si>
  <si>
    <t>15kg</t>
  </si>
  <si>
    <t>6 Bandals</t>
  </si>
  <si>
    <t>272 Nos</t>
  </si>
  <si>
    <t>25 Packets</t>
  </si>
  <si>
    <t>20 Packets</t>
  </si>
  <si>
    <t>20 Nos</t>
  </si>
  <si>
    <t>25 Prattle</t>
  </si>
  <si>
    <t>25 Boxes</t>
  </si>
  <si>
    <t>0.3gm</t>
  </si>
  <si>
    <t xml:space="preserve">  </t>
  </si>
  <si>
    <t>Tomato</t>
  </si>
  <si>
    <t>Carrot</t>
  </si>
  <si>
    <t>Beetroot</t>
  </si>
  <si>
    <t>Raddish</t>
  </si>
  <si>
    <t>Brinjal</t>
  </si>
  <si>
    <t>Turnip</t>
  </si>
  <si>
    <t>Lady'sfinger</t>
  </si>
  <si>
    <t>Cabbage</t>
  </si>
  <si>
    <t>Beans</t>
  </si>
  <si>
    <t>Potato</t>
  </si>
  <si>
    <t>Greens</t>
  </si>
  <si>
    <t>Bottle guard</t>
  </si>
  <si>
    <t>Rawplantain</t>
  </si>
  <si>
    <t>Corn</t>
  </si>
  <si>
    <t>Bittergourd</t>
  </si>
  <si>
    <t>Peas</t>
  </si>
  <si>
    <t>Cauliflower</t>
  </si>
  <si>
    <t>Onion</t>
  </si>
  <si>
    <t>Drumstick</t>
  </si>
  <si>
    <t>Pumpkin</t>
  </si>
  <si>
    <t>Capsicum</t>
  </si>
  <si>
    <t>Cucumber</t>
  </si>
  <si>
    <t>Ginger</t>
  </si>
  <si>
    <t>Mushroom</t>
  </si>
  <si>
    <t>spinach</t>
  </si>
  <si>
    <t>garlic</t>
  </si>
  <si>
    <t>Sweet Potatoes</t>
  </si>
  <si>
    <t>Pudina</t>
  </si>
  <si>
    <t>Curry leaves</t>
  </si>
  <si>
    <t>150kg</t>
  </si>
  <si>
    <t>20kg</t>
  </si>
  <si>
    <t>14kg</t>
  </si>
  <si>
    <t>25kg</t>
  </si>
  <si>
    <t>60kg</t>
  </si>
  <si>
    <t>10kg</t>
  </si>
  <si>
    <t>8kg</t>
  </si>
  <si>
    <t>12kg</t>
  </si>
  <si>
    <t>100kg</t>
  </si>
  <si>
    <t>Rs 300</t>
  </si>
  <si>
    <t>Rs 450</t>
  </si>
  <si>
    <t>Rs 250</t>
  </si>
  <si>
    <t>Rs 320</t>
  </si>
  <si>
    <t>Rs 360</t>
  </si>
  <si>
    <t>Rs 200</t>
  </si>
  <si>
    <t>1075.2 L</t>
  </si>
  <si>
    <t>840.0kg</t>
  </si>
  <si>
    <t>134.4kg</t>
  </si>
  <si>
    <t>67.2kg</t>
  </si>
  <si>
    <t>Rs 2420</t>
  </si>
  <si>
    <t>Rs 504</t>
  </si>
  <si>
    <t>Rs 1,13,760</t>
  </si>
  <si>
    <t>Rs 38,340</t>
  </si>
  <si>
    <t>Rs 21,960</t>
  </si>
  <si>
    <t>Rs 2,00,280</t>
  </si>
  <si>
    <t>Rs 9,000</t>
  </si>
  <si>
    <t>Rs 4,080</t>
  </si>
  <si>
    <t>Rs 3,600</t>
  </si>
  <si>
    <t>Rs 42,432</t>
  </si>
  <si>
    <t>Rs 48,960</t>
  </si>
  <si>
    <t>Rs 45,000</t>
  </si>
  <si>
    <t>Rs 6,000</t>
  </si>
  <si>
    <t>Rs 4,320</t>
  </si>
  <si>
    <t>Rs 9,840</t>
  </si>
  <si>
    <t>Rs 10,620</t>
  </si>
  <si>
    <t>Rs 5,244</t>
  </si>
  <si>
    <t>Rs 17,640</t>
  </si>
  <si>
    <t>Rs 30,600</t>
  </si>
  <si>
    <t>Rs 14,760</t>
  </si>
  <si>
    <t>Rs 9,720</t>
  </si>
  <si>
    <t>Rs 7,200</t>
  </si>
  <si>
    <t>Rs 33,540</t>
  </si>
  <si>
    <t>Rs 16,128</t>
  </si>
  <si>
    <t>Rs 1,17,000</t>
  </si>
  <si>
    <t>Rs 22,800</t>
  </si>
  <si>
    <t>Rs 22,860</t>
  </si>
  <si>
    <t>Rs 25,920</t>
  </si>
  <si>
    <t>Rs 8,640</t>
  </si>
  <si>
    <t>Rs 19,344</t>
  </si>
  <si>
    <t>Rs 1,116</t>
  </si>
  <si>
    <t>Rs 14,040</t>
  </si>
  <si>
    <t>Rs 18,240</t>
  </si>
  <si>
    <t>Rs 56,520</t>
  </si>
  <si>
    <t>Rs 3,000</t>
  </si>
  <si>
    <t>Rs 4,000</t>
  </si>
  <si>
    <t>Rs 5,400</t>
  </si>
  <si>
    <t>Rs 3,840</t>
  </si>
  <si>
    <t>Rs 2,400</t>
  </si>
  <si>
    <t>Rs 48,000</t>
  </si>
  <si>
    <t>Rs 23,654</t>
  </si>
  <si>
    <t>Rs 840</t>
  </si>
  <si>
    <t>Rs 9000</t>
  </si>
  <si>
    <t>Rs 7400</t>
  </si>
  <si>
    <t xml:space="preserve">Rs 43,818  </t>
  </si>
  <si>
    <t>Rs 5,25,816</t>
  </si>
  <si>
    <t>Rs 8,400</t>
  </si>
  <si>
    <t>Rs 600</t>
  </si>
  <si>
    <t>Rs 500</t>
  </si>
  <si>
    <t>Rs 10,800</t>
  </si>
  <si>
    <t>Rs 15,360</t>
  </si>
  <si>
    <t>Rs 3,384</t>
  </si>
  <si>
    <t>Rs 280</t>
  </si>
  <si>
    <t>Rs 475</t>
  </si>
  <si>
    <t>Rs  700</t>
  </si>
  <si>
    <t>Rs 375</t>
  </si>
  <si>
    <t>Rs 900</t>
  </si>
  <si>
    <t>Rs 140</t>
  </si>
  <si>
    <t>Rs 750</t>
  </si>
  <si>
    <t>Rs 4,500</t>
  </si>
  <si>
    <t>Rs 525</t>
  </si>
  <si>
    <t>Rs 350</t>
  </si>
  <si>
    <t>Rs 340</t>
  </si>
  <si>
    <t>Rs 17,815</t>
  </si>
  <si>
    <t>Rs 3,360</t>
  </si>
  <si>
    <t>Rs 5,700</t>
  </si>
  <si>
    <t>Rs 1,680</t>
  </si>
  <si>
    <t>Rs 54,000</t>
  </si>
  <si>
    <t>Rs 4,200</t>
  </si>
  <si>
    <t>Rs 6,300</t>
  </si>
  <si>
    <t>Rs 2,57,460</t>
  </si>
  <si>
    <t xml:space="preserve">Rs15,46,464  </t>
  </si>
  <si>
    <t>Nursery and Primary:  Teacher/Staff Salaries</t>
  </si>
  <si>
    <t>Item</t>
  </si>
  <si>
    <t xml:space="preserve">Monthly </t>
  </si>
  <si>
    <t>Yearly</t>
  </si>
  <si>
    <t>4 Teachers + Head Master (H.M.)</t>
  </si>
  <si>
    <t>Driver &amp; School Van Driver</t>
  </si>
  <si>
    <t>Watchman</t>
  </si>
  <si>
    <t>Graft Teacher</t>
  </si>
  <si>
    <t>Dance Master</t>
  </si>
  <si>
    <t>Sweeper</t>
  </si>
  <si>
    <t>Scavenger</t>
  </si>
  <si>
    <t>Primary and Secondary: Recurring Education Expenses</t>
  </si>
  <si>
    <t>I</t>
  </si>
  <si>
    <t>Recurring Expenses</t>
  </si>
  <si>
    <t>Student Names</t>
  </si>
  <si>
    <t>Monthly Fees</t>
  </si>
  <si>
    <t>Yearly Fees</t>
  </si>
  <si>
    <t>Uniform</t>
  </si>
  <si>
    <t>Teachers/Staff Salary</t>
  </si>
  <si>
    <t>Total Annual Per Child</t>
  </si>
  <si>
    <t>TextBooks</t>
  </si>
  <si>
    <t xml:space="preserve"> </t>
  </si>
  <si>
    <t xml:space="preserve">Seva Chakkara Nursery &amp; Primary School </t>
  </si>
  <si>
    <t>High School Students</t>
  </si>
  <si>
    <t xml:space="preserve">Higher Secondary School  Students </t>
  </si>
  <si>
    <t>I.T.I Technical Education</t>
  </si>
  <si>
    <t xml:space="preserve">Diffrently abled </t>
  </si>
  <si>
    <t>Engineering</t>
  </si>
  <si>
    <t>College</t>
  </si>
  <si>
    <t>Sub Total</t>
  </si>
  <si>
    <t>II</t>
  </si>
  <si>
    <t>Non- Recurring Expenses</t>
  </si>
  <si>
    <t xml:space="preserve">Charts         </t>
  </si>
  <si>
    <t xml:space="preserve">4 Block Board </t>
  </si>
  <si>
    <t>Amenities</t>
  </si>
  <si>
    <t xml:space="preserve">Sub Total </t>
  </si>
  <si>
    <t>I &amp; II</t>
  </si>
  <si>
    <t>Misc Educational Related Expenses</t>
  </si>
  <si>
    <t>Conveyance</t>
  </si>
  <si>
    <t>Food</t>
  </si>
  <si>
    <t>Notebook &amp; Stationary</t>
  </si>
  <si>
    <t>Private Tuition</t>
  </si>
  <si>
    <t>Unit Test Examination</t>
  </si>
  <si>
    <t>News paper &amp; Magazine</t>
  </si>
  <si>
    <t>Photo copy charges for Programs</t>
  </si>
  <si>
    <t>College Students books/periodicals</t>
  </si>
  <si>
    <t>Training expenses I.T.I. Students</t>
  </si>
  <si>
    <t>Additional outside tuition</t>
  </si>
  <si>
    <t>Description</t>
  </si>
  <si>
    <t>Transport from Seva Chakkara to their colleges</t>
  </si>
  <si>
    <t>Yearly Total</t>
  </si>
  <si>
    <t>lll</t>
  </si>
  <si>
    <t>Lunch food, evening tea &amp; biscuits</t>
  </si>
  <si>
    <t>I &amp; II &amp; III</t>
  </si>
  <si>
    <t>Consolidated Budget</t>
  </si>
  <si>
    <t>Monthly Expense</t>
  </si>
  <si>
    <t>Items</t>
  </si>
  <si>
    <t>Indian Rupee</t>
  </si>
  <si>
    <t>All Food Items</t>
  </si>
  <si>
    <t>Education</t>
  </si>
  <si>
    <t>Administration &amp; Maintenance</t>
  </si>
  <si>
    <t>Totals</t>
  </si>
  <si>
    <t>USD / INR Exchange Rate</t>
  </si>
  <si>
    <t>Guide:  Input cells in Blue; output cells in Black</t>
  </si>
  <si>
    <t xml:space="preserve">                   </t>
  </si>
  <si>
    <t>Rs 4,55,500</t>
  </si>
  <si>
    <t>Rs 1,17,800</t>
  </si>
  <si>
    <t xml:space="preserve"> Rs 8,48,000 </t>
  </si>
  <si>
    <t>Rs 1,34,773</t>
  </si>
  <si>
    <t>Rs 8,62,000</t>
  </si>
  <si>
    <t>Rs 2,40,130</t>
  </si>
  <si>
    <t>Rs 11,02,130</t>
  </si>
  <si>
    <t>Orphanage Staff Salary</t>
  </si>
  <si>
    <t>Administrative Officer</t>
  </si>
  <si>
    <t>Cook (2)</t>
  </si>
  <si>
    <t>Asst. Cook 1</t>
  </si>
  <si>
    <t>Store Keeper</t>
  </si>
  <si>
    <t>Medical Asst.</t>
  </si>
  <si>
    <t>Boys &amp; Girls Warden (2)</t>
  </si>
  <si>
    <t>Office Asst.</t>
  </si>
  <si>
    <t>Computer maintenance</t>
  </si>
  <si>
    <t>Computer Sheet</t>
  </si>
  <si>
    <t>Courier charges</t>
  </si>
  <si>
    <t>Photo expenses</t>
  </si>
  <si>
    <t>Binding charges</t>
  </si>
  <si>
    <t>Sanitation</t>
  </si>
  <si>
    <t>Orphanage cleaning charges</t>
  </si>
  <si>
    <t>Electricity</t>
  </si>
  <si>
    <t xml:space="preserve">Telephones </t>
  </si>
  <si>
    <t>(2) approximately</t>
  </si>
  <si>
    <t>Transportation</t>
  </si>
  <si>
    <t>Conveyance for own Auto</t>
  </si>
  <si>
    <t>Building maintenance</t>
  </si>
  <si>
    <t>Furniture &amp; Fitting Maintenance</t>
  </si>
  <si>
    <t>Primary &amp; Nursery School maintenance</t>
  </si>
  <si>
    <t>Sundry</t>
  </si>
  <si>
    <t>III</t>
  </si>
  <si>
    <t>Children Health, Food &amp; Recreation</t>
  </si>
  <si>
    <t>Pooja expenses</t>
  </si>
  <si>
    <t>Kids, children, excursion</t>
  </si>
  <si>
    <t>Dress Materials inner garments</t>
  </si>
  <si>
    <t xml:space="preserve">Bed Materials                                                                                                </t>
  </si>
  <si>
    <t>Mosquito mats</t>
  </si>
  <si>
    <t>Broom ( 2 Buildings)</t>
  </si>
  <si>
    <t>Spindle Broom</t>
  </si>
  <si>
    <t xml:space="preserve">Litmus perfume for toilet </t>
  </si>
  <si>
    <t>Gas repair</t>
  </si>
  <si>
    <t>Napkins expense (??)</t>
  </si>
  <si>
    <t xml:space="preserve">Honorarium  </t>
  </si>
  <si>
    <t>Medical</t>
  </si>
  <si>
    <t>average expenditure</t>
  </si>
  <si>
    <t>Section   Project</t>
  </si>
  <si>
    <t xml:space="preserve">Yearly Expense </t>
  </si>
  <si>
    <t xml:space="preserve">                                             Monthly Vegetables  Expenses Average</t>
  </si>
  <si>
    <t>Vehicle repair (1 Auto, 4 Cycles)</t>
  </si>
  <si>
    <t>Rs 63,335</t>
  </si>
  <si>
    <t>Rs 7,12,020</t>
  </si>
  <si>
    <t>USD</t>
  </si>
  <si>
    <t>(Request for Funding from NYCNJ Chapter)</t>
  </si>
  <si>
    <r>
      <rPr>
        <sz val="10"/>
        <rFont val="Times New Roman"/>
        <family val="1"/>
      </rPr>
      <t xml:space="preserve"> R</t>
    </r>
    <r>
      <rPr>
        <sz val="10"/>
        <rFont val="Calibri"/>
        <family val="2"/>
        <scheme val="minor"/>
      </rPr>
      <t>s 1,280</t>
    </r>
  </si>
  <si>
    <t>USD Conversion</t>
  </si>
  <si>
    <t xml:space="preserve">            Seva Chakkara:  Educational Expenses 2011-2012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</si>
</sst>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Rs-426]\ #,##0"/>
    <numFmt numFmtId="165" formatCode="[$Rs-426]\ #,##0.00"/>
    <numFmt numFmtId="166" formatCode="#,##0.0"/>
    <numFmt numFmtId="167" formatCode="&quot;$&quot;#,##0;&quot;$&quot;\(#,##0\)"/>
    <numFmt numFmtId="168" formatCode="#,##0.00;\(#,##0.00\)"/>
    <numFmt numFmtId="169" formatCode="&quot;$&quot;#,##0;\(&quot;$&quot;#,##0\)"/>
    <numFmt numFmtId="170" formatCode="[$Rs-426]\ #,##0.0"/>
    <numFmt numFmtId="171" formatCode="&quot;$&quot;#,##0.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1"/>
      <name val="Calibri"/>
      <family val="2"/>
      <scheme val="minor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libri"/>
      <family val="2"/>
      <scheme val="minor"/>
    </font>
    <font>
      <sz val="10"/>
      <color rgb="FF0000FF"/>
      <name val="Arial"/>
      <family val="2"/>
    </font>
    <font>
      <b/>
      <sz val="10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name val="Times New Roman"/>
      <family val="1"/>
    </font>
    <font>
      <b/>
      <sz val="10"/>
      <color rgb="FFFF000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color rgb="FFDA042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0"/>
      <color rgb="FFDA0428"/>
      <name val="Calibri"/>
      <family val="2"/>
      <scheme val="minor"/>
    </font>
    <font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F2C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4" fontId="19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11" applyNumberFormat="1" applyFont="1" applyFill="1" applyBorder="1" applyAlignment="1">
      <alignment horizontal="center"/>
    </xf>
    <xf numFmtId="0" fontId="7" fillId="2" borderId="8" xfId="5" applyNumberFormat="1" applyFont="1" applyFill="1" applyBorder="1" applyAlignment="1"/>
    <xf numFmtId="0" fontId="7" fillId="2" borderId="8" xfId="6" applyNumberFormat="1" applyFont="1" applyFill="1" applyBorder="1" applyAlignment="1">
      <alignment horizontal="center" wrapText="1"/>
    </xf>
    <xf numFmtId="0" fontId="7" fillId="2" borderId="8" xfId="7" applyNumberFormat="1" applyFont="1" applyFill="1" applyBorder="1" applyAlignment="1">
      <alignment horizontal="right"/>
    </xf>
    <xf numFmtId="0" fontId="7" fillId="2" borderId="9" xfId="8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/>
    <xf numFmtId="0" fontId="2" fillId="0" borderId="0" xfId="2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center"/>
    </xf>
    <xf numFmtId="166" fontId="2" fillId="0" borderId="0" xfId="3" applyNumberFormat="1" applyFont="1" applyFill="1" applyBorder="1" applyAlignment="1">
      <alignment horizontal="center"/>
    </xf>
    <xf numFmtId="165" fontId="2" fillId="0" borderId="0" xfId="3" applyNumberFormat="1" applyFont="1" applyFill="1" applyBorder="1" applyAlignment="1">
      <alignment horizontal="right"/>
    </xf>
    <xf numFmtId="0" fontId="2" fillId="0" borderId="0" xfId="9" applyNumberFormat="1" applyFont="1" applyFill="1" applyBorder="1" applyAlignment="1">
      <alignment horizontal="center"/>
    </xf>
    <xf numFmtId="0" fontId="2" fillId="0" borderId="0" xfId="10" applyNumberFormat="1" applyFont="1" applyFill="1" applyBorder="1" applyAlignment="1"/>
    <xf numFmtId="0" fontId="2" fillId="0" borderId="0" xfId="12" applyNumberFormat="1" applyFont="1" applyFill="1" applyBorder="1" applyAlignment="1">
      <alignment horizontal="center"/>
    </xf>
    <xf numFmtId="0" fontId="2" fillId="0" borderId="0" xfId="13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0" fontId="2" fillId="0" borderId="0" xfId="11" applyNumberFormat="1" applyFont="1" applyFill="1" applyBorder="1" applyAlignment="1">
      <alignment horizontal="center"/>
    </xf>
    <xf numFmtId="12" fontId="2" fillId="0" borderId="0" xfId="11" applyNumberFormat="1" applyFont="1" applyFill="1" applyBorder="1" applyAlignment="1">
      <alignment horizontal="center"/>
    </xf>
    <xf numFmtId="0" fontId="2" fillId="0" borderId="5" xfId="10" applyNumberFormat="1" applyFont="1" applyFill="1" applyBorder="1" applyAlignment="1"/>
    <xf numFmtId="0" fontId="2" fillId="0" borderId="5" xfId="11" applyNumberFormat="1" applyFont="1" applyFill="1" applyBorder="1" applyAlignment="1">
      <alignment horizontal="center"/>
    </xf>
    <xf numFmtId="0" fontId="2" fillId="0" borderId="5" xfId="13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/>
    <xf numFmtId="0" fontId="2" fillId="0" borderId="5" xfId="1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10" fillId="0" borderId="0" xfId="0" applyNumberFormat="1" applyFont="1" applyFill="1" applyBorder="1" applyAlignment="1"/>
    <xf numFmtId="164" fontId="12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0" fontId="7" fillId="2" borderId="9" xfId="0" applyNumberFormat="1" applyFont="1" applyFill="1" applyBorder="1" applyAlignment="1">
      <alignment horizontal="right"/>
    </xf>
    <xf numFmtId="0" fontId="7" fillId="2" borderId="7" xfId="0" applyNumberFormat="1" applyFont="1" applyFill="1" applyBorder="1" applyAlignment="1"/>
    <xf numFmtId="0" fontId="7" fillId="2" borderId="8" xfId="0" applyNumberFormat="1" applyFont="1" applyFill="1" applyBorder="1" applyAlignment="1"/>
    <xf numFmtId="0" fontId="7" fillId="2" borderId="9" xfId="0" applyNumberFormat="1" applyFont="1" applyFill="1" applyBorder="1" applyAlignment="1"/>
    <xf numFmtId="164" fontId="8" fillId="4" borderId="8" xfId="0" applyNumberFormat="1" applyFont="1" applyFill="1" applyBorder="1" applyAlignment="1"/>
    <xf numFmtId="164" fontId="11" fillId="4" borderId="9" xfId="0" applyNumberFormat="1" applyFont="1" applyFill="1" applyBorder="1" applyAlignment="1"/>
    <xf numFmtId="0" fontId="3" fillId="4" borderId="8" xfId="0" applyNumberFormat="1" applyFont="1" applyFill="1" applyBorder="1" applyAlignment="1"/>
    <xf numFmtId="4" fontId="9" fillId="0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0" fontId="8" fillId="9" borderId="8" xfId="0" applyNumberFormat="1" applyFont="1" applyFill="1" applyBorder="1" applyAlignment="1"/>
    <xf numFmtId="164" fontId="3" fillId="10" borderId="8" xfId="0" applyNumberFormat="1" applyFont="1" applyFill="1" applyBorder="1" applyAlignment="1"/>
    <xf numFmtId="1" fontId="3" fillId="0" borderId="0" xfId="0" applyNumberFormat="1" applyFont="1" applyFill="1" applyBorder="1" applyAlignment="1"/>
    <xf numFmtId="0" fontId="7" fillId="11" borderId="7" xfId="0" applyNumberFormat="1" applyFont="1" applyFill="1" applyBorder="1" applyAlignment="1"/>
    <xf numFmtId="0" fontId="7" fillId="11" borderId="8" xfId="0" applyNumberFormat="1" applyFont="1" applyFill="1" applyBorder="1" applyAlignment="1"/>
    <xf numFmtId="0" fontId="7" fillId="2" borderId="14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0" fontId="7" fillId="2" borderId="14" xfId="0" applyNumberFormat="1" applyFont="1" applyFill="1" applyBorder="1" applyAlignment="1">
      <alignment horizontal="center" wrapText="1"/>
    </xf>
    <xf numFmtId="0" fontId="7" fillId="2" borderId="15" xfId="0" applyNumberFormat="1" applyFont="1" applyFill="1" applyBorder="1" applyAlignment="1">
      <alignment horizontal="center" wrapText="1"/>
    </xf>
    <xf numFmtId="7" fontId="9" fillId="0" borderId="0" xfId="0" applyNumberFormat="1" applyFont="1" applyFill="1" applyBorder="1" applyAlignment="1"/>
    <xf numFmtId="164" fontId="10" fillId="0" borderId="0" xfId="0" applyNumberFormat="1" applyFont="1" applyFill="1" applyBorder="1" applyAlignment="1">
      <alignment horizontal="right"/>
    </xf>
    <xf numFmtId="164" fontId="16" fillId="4" borderId="9" xfId="0" applyNumberFormat="1" applyFont="1" applyFill="1" applyBorder="1" applyAlignment="1"/>
    <xf numFmtId="164" fontId="11" fillId="4" borderId="9" xfId="0" applyNumberFormat="1" applyFont="1" applyFill="1" applyBorder="1" applyAlignment="1">
      <alignment horizontal="right"/>
    </xf>
    <xf numFmtId="164" fontId="8" fillId="4" borderId="18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/>
    <xf numFmtId="164" fontId="3" fillId="10" borderId="9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8" xfId="0" applyNumberFormat="1" applyFont="1" applyFill="1" applyBorder="1" applyAlignment="1"/>
    <xf numFmtId="0" fontId="6" fillId="0" borderId="0" xfId="0" applyFont="1" applyFill="1"/>
    <xf numFmtId="0" fontId="7" fillId="2" borderId="11" xfId="0" applyNumberFormat="1" applyFont="1" applyFill="1" applyBorder="1" applyAlignment="1"/>
    <xf numFmtId="164" fontId="8" fillId="3" borderId="8" xfId="0" applyNumberFormat="1" applyFont="1" applyFill="1" applyBorder="1" applyAlignment="1"/>
    <xf numFmtId="164" fontId="8" fillId="3" borderId="9" xfId="0" applyNumberFormat="1" applyFont="1" applyFill="1" applyBorder="1" applyAlignment="1"/>
    <xf numFmtId="0" fontId="17" fillId="10" borderId="11" xfId="0" applyNumberFormat="1" applyFont="1" applyFill="1" applyBorder="1" applyAlignment="1">
      <alignment horizontal="center"/>
    </xf>
    <xf numFmtId="164" fontId="3" fillId="10" borderId="7" xfId="0" applyNumberFormat="1" applyFont="1" applyFill="1" applyBorder="1" applyAlignment="1"/>
    <xf numFmtId="164" fontId="14" fillId="10" borderId="8" xfId="0" applyNumberFormat="1" applyFont="1" applyFill="1" applyBorder="1" applyAlignment="1"/>
    <xf numFmtId="170" fontId="8" fillId="10" borderId="9" xfId="0" applyNumberFormat="1" applyFont="1" applyFill="1" applyBorder="1" applyAlignment="1"/>
    <xf numFmtId="0" fontId="9" fillId="5" borderId="14" xfId="0" applyNumberFormat="1" applyFont="1" applyFill="1" applyBorder="1" applyAlignment="1">
      <alignment horizontal="centerContinuous"/>
    </xf>
    <xf numFmtId="0" fontId="3" fillId="5" borderId="19" xfId="0" applyNumberFormat="1" applyFont="1" applyFill="1" applyBorder="1" applyAlignment="1"/>
    <xf numFmtId="0" fontId="17" fillId="13" borderId="7" xfId="0" applyNumberFormat="1" applyFont="1" applyFill="1" applyBorder="1" applyAlignment="1"/>
    <xf numFmtId="0" fontId="7" fillId="2" borderId="8" xfId="0" applyNumberFormat="1" applyFont="1" applyFill="1" applyBorder="1" applyAlignment="1">
      <alignment horizontal="center"/>
    </xf>
    <xf numFmtId="0" fontId="7" fillId="2" borderId="8" xfId="7" applyNumberFormat="1" applyFont="1" applyFill="1" applyBorder="1" applyAlignment="1">
      <alignment horizontal="center"/>
    </xf>
    <xf numFmtId="0" fontId="7" fillId="2" borderId="9" xfId="8" applyNumberFormat="1" applyFont="1" applyFill="1" applyBorder="1" applyAlignment="1">
      <alignment horizontal="center"/>
    </xf>
    <xf numFmtId="12" fontId="4" fillId="0" borderId="0" xfId="11" applyNumberFormat="1" applyFont="1" applyFill="1" applyBorder="1" applyAlignment="1">
      <alignment horizontal="center"/>
    </xf>
    <xf numFmtId="0" fontId="4" fillId="0" borderId="0" xfId="11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right"/>
    </xf>
    <xf numFmtId="0" fontId="7" fillId="2" borderId="8" xfId="4" applyNumberFormat="1" applyFont="1" applyFill="1" applyBorder="1" applyAlignment="1"/>
    <xf numFmtId="0" fontId="5" fillId="0" borderId="8" xfId="11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/>
    <xf numFmtId="164" fontId="3" fillId="3" borderId="8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/>
    <xf numFmtId="0" fontId="7" fillId="2" borderId="8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37" fontId="3" fillId="4" borderId="8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6" borderId="7" xfId="0" applyNumberFormat="1" applyFont="1" applyFill="1" applyBorder="1" applyAlignment="1"/>
    <xf numFmtId="169" fontId="3" fillId="0" borderId="0" xfId="0" applyNumberFormat="1" applyFont="1" applyFill="1" applyBorder="1" applyAlignment="1"/>
    <xf numFmtId="167" fontId="3" fillId="0" borderId="8" xfId="0" applyNumberFormat="1" applyFont="1" applyFill="1" applyBorder="1" applyAlignment="1"/>
    <xf numFmtId="168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3" fillId="6" borderId="11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8" borderId="9" xfId="0" applyNumberFormat="1" applyFont="1" applyFill="1" applyBorder="1" applyAlignment="1">
      <alignment horizontal="center"/>
    </xf>
    <xf numFmtId="0" fontId="3" fillId="7" borderId="5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5" borderId="7" xfId="0" applyNumberFormat="1" applyFont="1" applyFill="1" applyBorder="1" applyAlignment="1">
      <alignment horizontal="centerContinuous"/>
    </xf>
    <xf numFmtId="0" fontId="3" fillId="0" borderId="5" xfId="0" applyNumberFormat="1" applyFont="1" applyFill="1" applyBorder="1" applyAlignment="1"/>
    <xf numFmtId="164" fontId="18" fillId="0" borderId="0" xfId="0" applyNumberFormat="1" applyFont="1" applyFill="1" applyBorder="1" applyAlignment="1"/>
    <xf numFmtId="164" fontId="1" fillId="3" borderId="11" xfId="0" applyNumberFormat="1" applyFont="1" applyFill="1" applyBorder="1"/>
    <xf numFmtId="164" fontId="15" fillId="3" borderId="11" xfId="0" applyNumberFormat="1" applyFont="1" applyFill="1" applyBorder="1"/>
    <xf numFmtId="164" fontId="8" fillId="3" borderId="8" xfId="0" applyNumberFormat="1" applyFont="1" applyFill="1" applyBorder="1" applyAlignment="1">
      <alignment horizontal="right"/>
    </xf>
    <xf numFmtId="164" fontId="8" fillId="3" borderId="9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wrapText="1"/>
    </xf>
    <xf numFmtId="0" fontId="7" fillId="2" borderId="7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44" fontId="9" fillId="0" borderId="0" xfId="14" applyFont="1" applyFill="1" applyBorder="1" applyAlignment="1"/>
    <xf numFmtId="44" fontId="3" fillId="0" borderId="0" xfId="14" applyFont="1" applyFill="1" applyBorder="1" applyAlignment="1"/>
    <xf numFmtId="0" fontId="20" fillId="10" borderId="11" xfId="0" applyNumberFormat="1" applyFont="1" applyFill="1" applyBorder="1" applyAlignment="1">
      <alignment horizontal="center"/>
    </xf>
    <xf numFmtId="0" fontId="21" fillId="0" borderId="0" xfId="0" applyFont="1"/>
    <xf numFmtId="0" fontId="3" fillId="6" borderId="11" xfId="0" applyNumberFormat="1" applyFont="1" applyFill="1" applyBorder="1" applyAlignment="1">
      <alignment horizontal="center"/>
    </xf>
    <xf numFmtId="44" fontId="21" fillId="0" borderId="0" xfId="14" applyFont="1"/>
    <xf numFmtId="44" fontId="22" fillId="0" borderId="0" xfId="14" applyFont="1" applyBorder="1"/>
    <xf numFmtId="0" fontId="21" fillId="0" borderId="0" xfId="0" applyFont="1" applyBorder="1"/>
    <xf numFmtId="0" fontId="17" fillId="10" borderId="7" xfId="0" applyNumberFormat="1" applyFont="1" applyFill="1" applyBorder="1" applyAlignment="1"/>
    <xf numFmtId="0" fontId="17" fillId="10" borderId="8" xfId="0" applyNumberFormat="1" applyFont="1" applyFill="1" applyBorder="1" applyAlignment="1"/>
    <xf numFmtId="0" fontId="17" fillId="10" borderId="9" xfId="0" applyNumberFormat="1" applyFont="1" applyFill="1" applyBorder="1" applyAlignment="1"/>
    <xf numFmtId="0" fontId="21" fillId="2" borderId="8" xfId="0" applyFont="1" applyFill="1" applyBorder="1"/>
    <xf numFmtId="0" fontId="23" fillId="0" borderId="0" xfId="0" applyFont="1" applyBorder="1"/>
    <xf numFmtId="0" fontId="21" fillId="0" borderId="8" xfId="0" applyFont="1" applyBorder="1"/>
    <xf numFmtId="0" fontId="24" fillId="13" borderId="7" xfId="0" applyFont="1" applyFill="1" applyBorder="1"/>
    <xf numFmtId="0" fontId="23" fillId="0" borderId="8" xfId="0" applyFont="1" applyFill="1" applyBorder="1"/>
    <xf numFmtId="0" fontId="25" fillId="2" borderId="8" xfId="0" applyFont="1" applyFill="1" applyBorder="1"/>
    <xf numFmtId="0" fontId="23" fillId="2" borderId="8" xfId="0" applyFont="1" applyFill="1" applyBorder="1"/>
    <xf numFmtId="0" fontId="23" fillId="2" borderId="14" xfId="0" applyFont="1" applyFill="1" applyBorder="1"/>
    <xf numFmtId="0" fontId="25" fillId="2" borderId="14" xfId="0" applyFont="1" applyFill="1" applyBorder="1"/>
    <xf numFmtId="0" fontId="25" fillId="2" borderId="14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/>
    <xf numFmtId="0" fontId="21" fillId="0" borderId="7" xfId="0" applyFont="1" applyBorder="1"/>
    <xf numFmtId="164" fontId="22" fillId="4" borderId="8" xfId="0" applyNumberFormat="1" applyFont="1" applyFill="1" applyBorder="1"/>
    <xf numFmtId="0" fontId="22" fillId="0" borderId="8" xfId="0" applyFont="1" applyBorder="1"/>
    <xf numFmtId="164" fontId="26" fillId="4" borderId="8" xfId="0" applyNumberFormat="1" applyFont="1" applyFill="1" applyBorder="1"/>
    <xf numFmtId="164" fontId="22" fillId="4" borderId="8" xfId="0" applyNumberFormat="1" applyFont="1" applyFill="1" applyBorder="1" applyAlignment="1">
      <alignment horizontal="right"/>
    </xf>
    <xf numFmtId="0" fontId="22" fillId="4" borderId="9" xfId="0" applyFont="1" applyFill="1" applyBorder="1" applyAlignment="1">
      <alignment horizontal="right"/>
    </xf>
    <xf numFmtId="0" fontId="21" fillId="0" borderId="0" xfId="0" applyFont="1" applyFill="1" applyBorder="1"/>
    <xf numFmtId="8" fontId="21" fillId="0" borderId="0" xfId="0" applyNumberFormat="1" applyFont="1" applyFill="1" applyBorder="1"/>
    <xf numFmtId="0" fontId="23" fillId="2" borderId="9" xfId="0" applyFont="1" applyFill="1" applyBorder="1"/>
    <xf numFmtId="164" fontId="22" fillId="4" borderId="9" xfId="0" applyNumberFormat="1" applyFont="1" applyFill="1" applyBorder="1"/>
    <xf numFmtId="0" fontId="21" fillId="0" borderId="10" xfId="0" applyFont="1" applyBorder="1"/>
    <xf numFmtId="0" fontId="23" fillId="0" borderId="0" xfId="0" applyFont="1" applyFill="1" applyBorder="1"/>
    <xf numFmtId="0" fontId="21" fillId="0" borderId="8" xfId="0" applyFont="1" applyFill="1" applyBorder="1"/>
    <xf numFmtId="0" fontId="27" fillId="10" borderId="13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1" xfId="0" applyFont="1" applyFill="1" applyBorder="1"/>
    <xf numFmtId="0" fontId="21" fillId="2" borderId="2" xfId="0" applyFont="1" applyFill="1" applyBorder="1"/>
    <xf numFmtId="0" fontId="25" fillId="2" borderId="2" xfId="0" applyFont="1" applyFill="1" applyBorder="1"/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1" fillId="2" borderId="4" xfId="0" applyFont="1" applyFill="1" applyBorder="1"/>
    <xf numFmtId="0" fontId="25" fillId="2" borderId="5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8" xfId="0" applyFont="1" applyBorder="1" applyAlignment="1">
      <alignment horizontal="right"/>
    </xf>
    <xf numFmtId="0" fontId="22" fillId="3" borderId="9" xfId="0" applyFont="1" applyFill="1" applyBorder="1" applyAlignment="1">
      <alignment horizontal="right"/>
    </xf>
    <xf numFmtId="0" fontId="25" fillId="2" borderId="11" xfId="0" applyFont="1" applyFill="1" applyBorder="1"/>
    <xf numFmtId="0" fontId="25" fillId="2" borderId="7" xfId="0" applyFont="1" applyFill="1" applyBorder="1" applyAlignment="1">
      <alignment horizontal="center"/>
    </xf>
    <xf numFmtId="0" fontId="12" fillId="0" borderId="5" xfId="0" applyFont="1" applyBorder="1" applyAlignment="1">
      <alignment horizontal="right"/>
    </xf>
    <xf numFmtId="3" fontId="22" fillId="3" borderId="9" xfId="0" applyNumberFormat="1" applyFont="1" applyFill="1" applyBorder="1" applyAlignment="1">
      <alignment horizontal="right"/>
    </xf>
    <xf numFmtId="164" fontId="21" fillId="0" borderId="0" xfId="0" applyNumberFormat="1" applyFont="1"/>
    <xf numFmtId="0" fontId="22" fillId="0" borderId="0" xfId="0" applyFont="1" applyFill="1" applyBorder="1"/>
    <xf numFmtId="0" fontId="22" fillId="0" borderId="4" xfId="0" applyFont="1" applyFill="1" applyBorder="1"/>
    <xf numFmtId="0" fontId="22" fillId="0" borderId="5" xfId="0" applyFont="1" applyFill="1" applyBorder="1"/>
    <xf numFmtId="0" fontId="21" fillId="0" borderId="0" xfId="0" applyFont="1" applyAlignment="1">
      <alignment horizontal="center"/>
    </xf>
    <xf numFmtId="0" fontId="25" fillId="2" borderId="8" xfId="0" applyFont="1" applyFill="1" applyBorder="1" applyAlignment="1">
      <alignment horizontal="center"/>
    </xf>
    <xf numFmtId="3" fontId="12" fillId="0" borderId="0" xfId="0" applyNumberFormat="1" applyFont="1" applyAlignment="1">
      <alignment horizontal="right"/>
    </xf>
    <xf numFmtId="0" fontId="21" fillId="0" borderId="5" xfId="0" applyFont="1" applyBorder="1"/>
    <xf numFmtId="0" fontId="12" fillId="0" borderId="5" xfId="0" applyFont="1" applyBorder="1"/>
    <xf numFmtId="171" fontId="21" fillId="0" borderId="0" xfId="0" applyNumberFormat="1" applyFont="1"/>
    <xf numFmtId="171" fontId="23" fillId="0" borderId="10" xfId="0" applyNumberFormat="1" applyFont="1" applyFill="1" applyBorder="1"/>
    <xf numFmtId="0" fontId="3" fillId="12" borderId="7" xfId="0" applyNumberFormat="1" applyFont="1" applyFill="1" applyBorder="1" applyAlignment="1"/>
    <xf numFmtId="0" fontId="3" fillId="12" borderId="9" xfId="0" applyNumberFormat="1" applyFont="1" applyFill="1" applyBorder="1" applyAlignment="1"/>
    <xf numFmtId="0" fontId="7" fillId="2" borderId="8" xfId="0" applyNumberFormat="1" applyFont="1" applyFill="1" applyBorder="1" applyAlignment="1">
      <alignment wrapText="1"/>
    </xf>
    <xf numFmtId="0" fontId="13" fillId="2" borderId="8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wrapText="1"/>
    </xf>
    <xf numFmtId="0" fontId="7" fillId="2" borderId="7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</cellXfs>
  <cellStyles count="15">
    <cellStyle name="Currency" xfId="14" builtinId="4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2" xfId="1"/>
    <cellStyle name="Normal 3" xfId="2"/>
    <cellStyle name="Normal 4" xfId="3"/>
    <cellStyle name="Normal 6" xfId="4"/>
    <cellStyle name="Normal 8" xfId="5"/>
  </cellStyles>
  <dxfs count="0"/>
  <tableStyles count="0" defaultTableStyle="TableStyleMedium9" defaultPivotStyle="PivotStyleLight16"/>
  <colors>
    <mruColors>
      <color rgb="FFFF6600"/>
      <color rgb="FFFF0000"/>
      <color rgb="FF0000FF"/>
      <color rgb="FFE2F2C4"/>
      <color rgb="FFDA0428"/>
      <color rgb="FFFBF62E"/>
      <color rgb="FFFF7C80"/>
      <color rgb="FF008080"/>
      <color rgb="FFFF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13" sqref="F13"/>
    </sheetView>
  </sheetViews>
  <sheetFormatPr defaultRowHeight="12.75" x14ac:dyDescent="0.2"/>
  <cols>
    <col min="1" max="1" width="9.140625" style="113"/>
    <col min="2" max="2" width="28.42578125" style="113" customWidth="1"/>
    <col min="3" max="3" width="15.140625" style="113" customWidth="1"/>
    <col min="4" max="4" width="14.140625" style="113" customWidth="1"/>
    <col min="5" max="5" width="15.42578125" style="113" customWidth="1"/>
    <col min="6" max="6" width="15.28515625" style="115" customWidth="1"/>
    <col min="7" max="7" width="15.42578125" style="113" customWidth="1"/>
    <col min="8" max="16384" width="9.140625" style="113"/>
  </cols>
  <sheetData>
    <row r="1" spans="1:10" ht="13.5" thickBot="1" x14ac:dyDescent="0.25">
      <c r="A1" s="27"/>
      <c r="B1" s="112" t="s">
        <v>0</v>
      </c>
      <c r="C1" s="27"/>
      <c r="D1" s="27"/>
      <c r="E1" s="27"/>
      <c r="F1" s="110"/>
      <c r="G1" s="27"/>
    </row>
    <row r="2" spans="1:10" ht="13.5" thickBot="1" x14ac:dyDescent="0.25">
      <c r="A2" s="27"/>
      <c r="B2" s="114" t="s">
        <v>273</v>
      </c>
      <c r="C2" s="27"/>
      <c r="D2" s="27"/>
      <c r="E2" s="27"/>
      <c r="F2" s="110"/>
      <c r="G2" s="27"/>
    </row>
    <row r="3" spans="1:10" ht="13.5" thickBot="1" x14ac:dyDescent="0.25">
      <c r="A3" s="107"/>
      <c r="B3" s="27"/>
      <c r="C3" s="27"/>
      <c r="D3" s="27"/>
      <c r="E3" s="27"/>
      <c r="F3" s="110"/>
      <c r="G3" s="27"/>
    </row>
    <row r="4" spans="1:10" ht="13.5" thickBot="1" x14ac:dyDescent="0.25">
      <c r="A4" s="26"/>
      <c r="B4" s="101"/>
      <c r="C4" s="100" t="s">
        <v>274</v>
      </c>
      <c r="D4" s="72"/>
      <c r="E4" s="73" t="s">
        <v>331</v>
      </c>
      <c r="F4" s="73" t="s">
        <v>331</v>
      </c>
    </row>
    <row r="5" spans="1:10" ht="13.5" thickBot="1" x14ac:dyDescent="0.25">
      <c r="A5" s="26"/>
      <c r="B5" s="95" t="s">
        <v>275</v>
      </c>
      <c r="C5" s="99" t="s">
        <v>276</v>
      </c>
      <c r="D5" s="98" t="s">
        <v>35</v>
      </c>
      <c r="E5" s="97" t="s">
        <v>276</v>
      </c>
      <c r="F5" s="97" t="s">
        <v>336</v>
      </c>
      <c r="G5" s="96"/>
    </row>
    <row r="6" spans="1:10" ht="13.5" thickBot="1" x14ac:dyDescent="0.25">
      <c r="A6" s="107"/>
      <c r="B6" s="27"/>
      <c r="C6" s="27"/>
      <c r="D6" s="27"/>
      <c r="E6" s="27"/>
      <c r="G6" s="27"/>
    </row>
    <row r="7" spans="1:10" ht="13.5" thickBot="1" x14ac:dyDescent="0.25">
      <c r="A7" s="26"/>
      <c r="B7" s="95" t="s">
        <v>277</v>
      </c>
      <c r="C7" s="69">
        <f ca="1">E7/D7</f>
        <v>92827.61</v>
      </c>
      <c r="D7" s="44">
        <v>12</v>
      </c>
      <c r="E7" s="70">
        <v>1113931.32</v>
      </c>
      <c r="F7" s="116">
        <f ca="1">E7/$C$17</f>
        <v>24754.029333333336</v>
      </c>
      <c r="G7" s="58"/>
      <c r="J7" s="117"/>
    </row>
    <row r="8" spans="1:10" ht="13.5" thickBot="1" x14ac:dyDescent="0.25">
      <c r="A8" s="26"/>
      <c r="B8" s="26"/>
      <c r="C8" s="28"/>
      <c r="D8" s="94"/>
      <c r="E8" s="28"/>
      <c r="F8" s="116"/>
      <c r="G8" s="58"/>
    </row>
    <row r="9" spans="1:10" ht="13.5" thickBot="1" x14ac:dyDescent="0.25">
      <c r="A9" s="26"/>
      <c r="B9" s="90" t="s">
        <v>278</v>
      </c>
      <c r="C9" s="45">
        <f ca="1">E9/D9</f>
        <v>98774.545454545456</v>
      </c>
      <c r="D9" s="44">
        <v>11</v>
      </c>
      <c r="E9" s="45">
        <v>1086520</v>
      </c>
      <c r="F9" s="116">
        <f t="shared" ref="F9" si="0">E9/$C$17</f>
        <v>24754.029333333336</v>
      </c>
      <c r="G9" s="58" t="s">
        <v>337</v>
      </c>
      <c r="H9" s="117"/>
    </row>
    <row r="10" spans="1:10" ht="13.5" thickBot="1" x14ac:dyDescent="0.25">
      <c r="A10" s="26"/>
      <c r="B10" s="26"/>
      <c r="C10" s="28"/>
      <c r="D10" s="94"/>
      <c r="E10" s="28"/>
      <c r="F10" s="116"/>
      <c r="G10" s="58"/>
    </row>
    <row r="11" spans="1:10" ht="13.5" thickBot="1" x14ac:dyDescent="0.25">
      <c r="A11" s="26"/>
      <c r="B11" s="90" t="s">
        <v>279</v>
      </c>
      <c r="C11" s="45">
        <f ca="1">E11/D11</f>
        <v>62335</v>
      </c>
      <c r="D11" s="44">
        <v>12</v>
      </c>
      <c r="E11" s="45">
        <v>748020</v>
      </c>
      <c r="F11" s="116">
        <f ca="1">E11/$C$17</f>
        <v>16622.666666666668</v>
      </c>
      <c r="G11" s="58"/>
      <c r="H11" s="117"/>
      <c r="I11" s="102"/>
    </row>
    <row r="12" spans="1:10" ht="13.5" thickBot="1" x14ac:dyDescent="0.25">
      <c r="A12" s="27"/>
      <c r="B12" s="27"/>
      <c r="C12" s="42"/>
      <c r="D12" s="93"/>
      <c r="E12" s="42"/>
      <c r="F12" s="116"/>
      <c r="G12" s="93"/>
      <c r="I12" s="102"/>
    </row>
    <row r="13" spans="1:10" ht="13.5" thickBot="1" x14ac:dyDescent="0.25">
      <c r="A13" s="26"/>
      <c r="B13" s="90" t="s">
        <v>280</v>
      </c>
      <c r="C13" s="70">
        <f ca="1">SUM(C7:C12)</f>
        <v>253937.15545454546</v>
      </c>
      <c r="D13" s="92"/>
      <c r="E13" s="59">
        <f ca="1">SUM(E7:E12)</f>
        <v>2948471.3200000003</v>
      </c>
      <c r="F13" s="116">
        <f ca="1">E13/$C$17</f>
        <v>65521.584888888894</v>
      </c>
      <c r="G13" s="58"/>
      <c r="I13" s="102"/>
    </row>
    <row r="14" spans="1:10" x14ac:dyDescent="0.2">
      <c r="A14" s="27"/>
      <c r="B14" s="27"/>
      <c r="C14" s="43" t="s">
        <v>240</v>
      </c>
      <c r="D14" s="27"/>
      <c r="E14" s="27"/>
      <c r="F14" s="110" t="s">
        <v>240</v>
      </c>
      <c r="G14" s="91"/>
      <c r="I14" s="102"/>
    </row>
    <row r="15" spans="1:10" x14ac:dyDescent="0.2">
      <c r="A15" s="27"/>
      <c r="B15" s="27"/>
      <c r="C15" s="27"/>
      <c r="D15" s="27"/>
      <c r="E15" s="27"/>
      <c r="F15" s="110"/>
      <c r="G15" s="91"/>
      <c r="I15" s="102"/>
    </row>
    <row r="16" spans="1:10" ht="13.5" thickBot="1" x14ac:dyDescent="0.25">
      <c r="A16" s="107"/>
      <c r="B16" s="27"/>
      <c r="C16" s="27"/>
      <c r="D16" s="27"/>
      <c r="E16" s="27"/>
      <c r="F16" s="110"/>
      <c r="G16" s="27"/>
      <c r="I16" s="102"/>
    </row>
    <row r="17" spans="1:9" ht="13.5" thickBot="1" x14ac:dyDescent="0.25">
      <c r="A17" s="26"/>
      <c r="B17" s="90" t="s">
        <v>281</v>
      </c>
      <c r="C17" s="71">
        <v>45</v>
      </c>
      <c r="D17" s="26"/>
      <c r="E17" s="26"/>
      <c r="F17" s="111"/>
      <c r="G17" s="26"/>
      <c r="I17" s="102"/>
    </row>
    <row r="18" spans="1:9" ht="13.5" thickBot="1" x14ac:dyDescent="0.25">
      <c r="A18" s="107"/>
      <c r="B18" s="27"/>
      <c r="C18" s="27"/>
      <c r="D18" s="27"/>
      <c r="E18" s="27"/>
      <c r="F18" s="110"/>
      <c r="G18" s="27"/>
    </row>
    <row r="19" spans="1:9" ht="13.5" thickBot="1" x14ac:dyDescent="0.25">
      <c r="A19" s="107"/>
      <c r="B19" s="180" t="s">
        <v>282</v>
      </c>
      <c r="C19" s="181"/>
      <c r="D19" s="27"/>
      <c r="E19" s="27"/>
      <c r="F19" s="110"/>
      <c r="G19" s="58"/>
    </row>
    <row r="20" spans="1:9" x14ac:dyDescent="0.2">
      <c r="A20" s="107"/>
      <c r="B20" s="27"/>
      <c r="C20" s="27"/>
      <c r="D20" s="27"/>
      <c r="E20" s="27"/>
      <c r="F20" s="110"/>
      <c r="G20" s="27"/>
    </row>
    <row r="21" spans="1:9" x14ac:dyDescent="0.2">
      <c r="A21" s="107"/>
      <c r="B21" s="27"/>
      <c r="C21" s="27"/>
      <c r="D21" s="27"/>
      <c r="E21" s="27"/>
      <c r="F21" s="110"/>
      <c r="G21" s="27"/>
    </row>
    <row r="22" spans="1:9" x14ac:dyDescent="0.2">
      <c r="A22" s="107"/>
      <c r="B22" s="27"/>
      <c r="C22" s="27"/>
      <c r="D22" s="27"/>
      <c r="E22" s="27"/>
      <c r="F22" s="110"/>
      <c r="G22" s="27"/>
    </row>
    <row r="23" spans="1:9" x14ac:dyDescent="0.2">
      <c r="A23" s="27"/>
      <c r="D23" s="27"/>
      <c r="E23" s="27"/>
      <c r="F23" s="110"/>
      <c r="G23" s="27"/>
    </row>
  </sheetData>
  <mergeCells count="1">
    <mergeCell ref="B19:C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topLeftCell="F31" zoomScaleNormal="100" workbookViewId="0">
      <selection activeCell="Q58" sqref="Q58"/>
    </sheetView>
  </sheetViews>
  <sheetFormatPr defaultRowHeight="12.75" x14ac:dyDescent="0.2"/>
  <cols>
    <col min="1" max="1" width="9.140625" style="113" customWidth="1"/>
    <col min="2" max="5" width="9.140625" style="113"/>
    <col min="6" max="6" width="10.28515625" style="113" customWidth="1"/>
    <col min="7" max="7" width="16.140625" style="113" customWidth="1"/>
    <col min="8" max="8" width="13.85546875" style="113" customWidth="1"/>
    <col min="9" max="9" width="17.5703125" style="113" customWidth="1"/>
    <col min="10" max="10" width="13.5703125" style="113" bestFit="1" customWidth="1"/>
    <col min="11" max="11" width="12.28515625" style="113" customWidth="1"/>
    <col min="12" max="13" width="10.85546875" style="113" customWidth="1"/>
    <col min="14" max="14" width="20.5703125" style="113" customWidth="1"/>
    <col min="15" max="15" width="15.140625" style="113" customWidth="1"/>
    <col min="16" max="16" width="23.7109375" style="113" customWidth="1"/>
    <col min="17" max="17" width="8" style="113" customWidth="1"/>
    <col min="18" max="18" width="12" style="113" customWidth="1"/>
    <col min="19" max="16384" width="9.140625" style="113"/>
  </cols>
  <sheetData>
    <row r="1" spans="2:16" ht="13.5" thickBot="1" x14ac:dyDescent="0.25">
      <c r="B1" s="118" t="s">
        <v>340</v>
      </c>
      <c r="C1" s="118"/>
      <c r="D1" s="119"/>
      <c r="E1" s="119"/>
      <c r="F1" s="119"/>
      <c r="G1" s="120"/>
      <c r="H1" s="117"/>
      <c r="J1" s="113" t="s">
        <v>339</v>
      </c>
      <c r="K1" s="113">
        <v>45</v>
      </c>
    </row>
    <row r="2" spans="2:16" ht="13.5" thickBot="1" x14ac:dyDescent="0.25"/>
    <row r="3" spans="2:16" ht="13.5" thickBot="1" x14ac:dyDescent="0.25">
      <c r="C3" s="36" t="s">
        <v>219</v>
      </c>
      <c r="D3" s="37"/>
      <c r="E3" s="37"/>
      <c r="F3" s="37"/>
      <c r="G3" s="38"/>
    </row>
    <row r="4" spans="2:16" ht="13.5" thickBot="1" x14ac:dyDescent="0.25"/>
    <row r="5" spans="2:16" ht="13.5" thickBot="1" x14ac:dyDescent="0.25">
      <c r="C5" s="108" t="s">
        <v>220</v>
      </c>
      <c r="D5" s="121"/>
      <c r="E5" s="121"/>
      <c r="F5" s="121"/>
      <c r="G5" s="121"/>
      <c r="H5" s="49" t="s">
        <v>221</v>
      </c>
      <c r="I5" s="50" t="s">
        <v>35</v>
      </c>
      <c r="J5" s="35" t="s">
        <v>222</v>
      </c>
    </row>
    <row r="6" spans="2:16" x14ac:dyDescent="0.2">
      <c r="B6" s="27">
        <v>1</v>
      </c>
      <c r="C6" s="27" t="s">
        <v>223</v>
      </c>
      <c r="H6" s="16">
        <v>15500</v>
      </c>
      <c r="I6" s="31">
        <v>11</v>
      </c>
      <c r="J6" s="29">
        <f>I6*#REF!</f>
        <v>170500</v>
      </c>
      <c r="K6" s="178"/>
    </row>
    <row r="7" spans="2:16" x14ac:dyDescent="0.2">
      <c r="B7" s="27">
        <v>2</v>
      </c>
      <c r="C7" s="27" t="s">
        <v>224</v>
      </c>
      <c r="E7" s="117"/>
      <c r="H7" s="16">
        <v>9000</v>
      </c>
      <c r="I7" s="31">
        <v>11</v>
      </c>
      <c r="J7" s="16">
        <f>I7*#REF!</f>
        <v>99000</v>
      </c>
      <c r="K7" s="178"/>
    </row>
    <row r="8" spans="2:16" x14ac:dyDescent="0.2">
      <c r="B8" s="27">
        <v>3</v>
      </c>
      <c r="C8" s="27" t="s">
        <v>225</v>
      </c>
      <c r="H8" s="16">
        <v>4000</v>
      </c>
      <c r="I8" s="31">
        <v>11</v>
      </c>
      <c r="J8" s="16">
        <f>I8*#REF!</f>
        <v>44000</v>
      </c>
      <c r="K8" s="178"/>
      <c r="M8" s="117"/>
    </row>
    <row r="9" spans="2:16" x14ac:dyDescent="0.2">
      <c r="B9" s="27">
        <v>4</v>
      </c>
      <c r="C9" s="27" t="s">
        <v>226</v>
      </c>
      <c r="G9" s="117"/>
      <c r="H9" s="16">
        <v>2500</v>
      </c>
      <c r="I9" s="31">
        <v>11</v>
      </c>
      <c r="J9" s="16">
        <f>I9*#REF!</f>
        <v>27500</v>
      </c>
      <c r="K9" s="178"/>
      <c r="M9" s="117"/>
    </row>
    <row r="10" spans="2:16" x14ac:dyDescent="0.2">
      <c r="B10" s="27">
        <v>5</v>
      </c>
      <c r="C10" s="27" t="s">
        <v>227</v>
      </c>
      <c r="G10" s="122"/>
      <c r="H10" s="16">
        <v>2500</v>
      </c>
      <c r="I10" s="31">
        <v>11</v>
      </c>
      <c r="J10" s="16">
        <f>I10*#REF!</f>
        <v>27500</v>
      </c>
      <c r="K10" s="178"/>
      <c r="M10" s="117"/>
    </row>
    <row r="11" spans="2:16" x14ac:dyDescent="0.2">
      <c r="B11" s="27">
        <v>4</v>
      </c>
      <c r="C11" s="27" t="s">
        <v>228</v>
      </c>
      <c r="H11" s="16">
        <v>1500</v>
      </c>
      <c r="I11" s="31">
        <v>11</v>
      </c>
      <c r="J11" s="16">
        <f>I11*#REF!</f>
        <v>16500</v>
      </c>
      <c r="K11" s="178"/>
      <c r="M11" s="117"/>
    </row>
    <row r="12" spans="2:16" x14ac:dyDescent="0.2">
      <c r="B12" s="27">
        <v>5</v>
      </c>
      <c r="C12" s="27" t="s">
        <v>229</v>
      </c>
      <c r="H12" s="16">
        <v>1000</v>
      </c>
      <c r="I12" s="31">
        <v>11</v>
      </c>
      <c r="J12" s="16">
        <f>I12*#REF!</f>
        <v>11000</v>
      </c>
      <c r="K12" s="178"/>
      <c r="M12" s="117"/>
    </row>
    <row r="13" spans="2:16" ht="13.5" thickBot="1" x14ac:dyDescent="0.25">
      <c r="C13" s="117"/>
      <c r="I13" s="117"/>
      <c r="P13" s="117"/>
    </row>
    <row r="14" spans="2:16" ht="13.5" thickBot="1" x14ac:dyDescent="0.25">
      <c r="C14" s="47" t="s">
        <v>6</v>
      </c>
      <c r="D14" s="89"/>
      <c r="E14" s="123"/>
      <c r="F14" s="123"/>
      <c r="G14" s="123"/>
      <c r="H14" s="66">
        <f>SUM(E7:E13)</f>
        <v>36000</v>
      </c>
      <c r="I14" s="88">
        <v>11</v>
      </c>
      <c r="J14" s="40">
        <f>I14*#REF!</f>
        <v>396000</v>
      </c>
      <c r="K14" s="178">
        <f ca="1">J14/$K$1</f>
        <v>8800</v>
      </c>
    </row>
    <row r="15" spans="2:16" x14ac:dyDescent="0.2">
      <c r="B15" s="117"/>
      <c r="C15" s="117"/>
      <c r="F15" s="117"/>
      <c r="H15" s="117"/>
    </row>
    <row r="17" spans="1:18" ht="13.5" thickBot="1" x14ac:dyDescent="0.25">
      <c r="K17" s="46"/>
    </row>
    <row r="18" spans="1:18" ht="13.5" thickBot="1" x14ac:dyDescent="0.25">
      <c r="C18" s="36" t="s">
        <v>230</v>
      </c>
      <c r="D18" s="37"/>
      <c r="E18" s="37"/>
      <c r="F18" s="37"/>
      <c r="G18" s="38"/>
      <c r="H18" s="26"/>
      <c r="J18" s="26"/>
      <c r="K18" s="28"/>
      <c r="L18" s="26"/>
    </row>
    <row r="19" spans="1:18" x14ac:dyDescent="0.2">
      <c r="E19" s="117"/>
    </row>
    <row r="20" spans="1:18" ht="13.5" thickBot="1" x14ac:dyDescent="0.25"/>
    <row r="21" spans="1:18" ht="13.5" thickBot="1" x14ac:dyDescent="0.25">
      <c r="A21" s="124" t="s">
        <v>231</v>
      </c>
      <c r="B21" s="125"/>
      <c r="C21" s="126" t="s">
        <v>232</v>
      </c>
      <c r="D21" s="126"/>
      <c r="E21" s="127"/>
      <c r="F21" s="128"/>
      <c r="G21" s="129" t="s">
        <v>233</v>
      </c>
      <c r="H21" s="130" t="s">
        <v>283</v>
      </c>
      <c r="I21" s="131" t="s">
        <v>234</v>
      </c>
      <c r="J21" s="131" t="s">
        <v>35</v>
      </c>
      <c r="K21" s="131" t="s">
        <v>235</v>
      </c>
      <c r="L21" s="131" t="s">
        <v>236</v>
      </c>
      <c r="M21" s="131" t="s">
        <v>239</v>
      </c>
      <c r="N21" s="131" t="s">
        <v>237</v>
      </c>
      <c r="O21" s="131" t="s">
        <v>6</v>
      </c>
      <c r="P21" s="132" t="s">
        <v>238</v>
      </c>
      <c r="Q21" s="133"/>
      <c r="R21" s="134"/>
    </row>
    <row r="22" spans="1:18" x14ac:dyDescent="0.2">
      <c r="B22" s="27">
        <v>1</v>
      </c>
      <c r="C22" s="27" t="s">
        <v>241</v>
      </c>
      <c r="H22" s="87">
        <v>41</v>
      </c>
      <c r="I22" s="16">
        <f>J22/#REF!</f>
        <v>0</v>
      </c>
      <c r="J22" s="87">
        <v>11</v>
      </c>
      <c r="K22" s="16">
        <v>0</v>
      </c>
      <c r="L22" s="16">
        <v>34500</v>
      </c>
      <c r="M22" s="16">
        <v>25000</v>
      </c>
      <c r="N22" s="30">
        <f>P17</f>
        <v>396000</v>
      </c>
      <c r="O22" s="54" t="s">
        <v>284</v>
      </c>
      <c r="P22" s="16">
        <f ca="1">IF(ISERROR(O22/#REF!),"NA",(O22/#REF!))</f>
        <v>11109.756097560976</v>
      </c>
      <c r="R22" s="53"/>
    </row>
    <row r="23" spans="1:18" x14ac:dyDescent="0.2">
      <c r="B23" s="27">
        <f ca="1">+B22+1</f>
        <v>2</v>
      </c>
      <c r="C23" s="27" t="s">
        <v>242</v>
      </c>
      <c r="H23" s="87">
        <v>53</v>
      </c>
      <c r="I23" s="16">
        <f ca="1">J23/#REF!</f>
        <v>3975</v>
      </c>
      <c r="J23" s="87">
        <v>11</v>
      </c>
      <c r="K23" s="16">
        <v>43725</v>
      </c>
      <c r="L23" s="16">
        <v>39400</v>
      </c>
      <c r="M23" s="16">
        <v>30700</v>
      </c>
      <c r="N23" s="34" t="s">
        <v>21</v>
      </c>
      <c r="O23" s="54" t="s">
        <v>285</v>
      </c>
      <c r="P23" s="16">
        <v>2222</v>
      </c>
      <c r="Q23" s="117"/>
      <c r="R23" s="53"/>
    </row>
    <row r="24" spans="1:18" x14ac:dyDescent="0.2">
      <c r="B24" s="27">
        <f ca="1">+B23+1</f>
        <v>3</v>
      </c>
      <c r="C24" s="27" t="s">
        <v>243</v>
      </c>
      <c r="H24" s="87">
        <v>4</v>
      </c>
      <c r="I24" s="16">
        <f ca="1">J24/#REF!</f>
        <v>3000</v>
      </c>
      <c r="J24" s="87">
        <v>10</v>
      </c>
      <c r="K24" s="16">
        <v>30000</v>
      </c>
      <c r="L24" s="16">
        <v>6000</v>
      </c>
      <c r="M24" s="16">
        <v>1500</v>
      </c>
      <c r="N24" s="34" t="s">
        <v>21</v>
      </c>
      <c r="O24" s="29">
        <f ca="1">SUM(#REF!)</f>
        <v>37500</v>
      </c>
      <c r="P24" s="16">
        <f ca="1">IF(ISERROR(O24/#REF!),"NA",(O24/#REF!))</f>
        <v>9375</v>
      </c>
      <c r="Q24" s="117"/>
      <c r="R24" s="53"/>
    </row>
    <row r="25" spans="1:18" x14ac:dyDescent="0.2">
      <c r="B25" s="27">
        <f ca="1">+B24+1</f>
        <v>4</v>
      </c>
      <c r="C25" s="27" t="s">
        <v>244</v>
      </c>
      <c r="F25" s="117"/>
      <c r="G25" s="117"/>
      <c r="H25" s="87">
        <v>2</v>
      </c>
      <c r="I25" s="16">
        <f ca="1">J25/#REF!</f>
        <v>3000</v>
      </c>
      <c r="J25" s="87">
        <v>10</v>
      </c>
      <c r="K25" s="16">
        <v>30000</v>
      </c>
      <c r="L25" s="16">
        <v>17800</v>
      </c>
      <c r="M25" s="16">
        <v>8000</v>
      </c>
      <c r="N25" s="34" t="s">
        <v>21</v>
      </c>
      <c r="O25" s="29">
        <v>58800</v>
      </c>
      <c r="P25" s="16">
        <v>29400</v>
      </c>
      <c r="R25" s="53"/>
    </row>
    <row r="26" spans="1:18" x14ac:dyDescent="0.2">
      <c r="B26" s="27">
        <f ca="1">+B25+1</f>
        <v>5</v>
      </c>
      <c r="C26" s="27" t="s">
        <v>245</v>
      </c>
      <c r="G26" s="117"/>
      <c r="H26" s="87">
        <v>6</v>
      </c>
      <c r="I26" s="16">
        <f ca="1">J26/#REF!</f>
        <v>1200</v>
      </c>
      <c r="J26" s="87">
        <v>10</v>
      </c>
      <c r="K26" s="16">
        <v>12000</v>
      </c>
      <c r="L26" s="16">
        <v>2400</v>
      </c>
      <c r="M26" s="16">
        <v>4000</v>
      </c>
      <c r="N26" s="34" t="s">
        <v>21</v>
      </c>
      <c r="O26" s="29">
        <v>19600</v>
      </c>
      <c r="P26" s="16">
        <v>3266</v>
      </c>
      <c r="R26" s="53"/>
    </row>
    <row r="27" spans="1:18" x14ac:dyDescent="0.2">
      <c r="B27" s="27">
        <v>11</v>
      </c>
      <c r="C27" s="27" t="s">
        <v>246</v>
      </c>
      <c r="H27" s="87">
        <v>2</v>
      </c>
      <c r="I27" s="16">
        <v>12000</v>
      </c>
      <c r="J27" s="87">
        <v>10</v>
      </c>
      <c r="K27" s="29">
        <f ca="1">60000*2</f>
        <v>120000</v>
      </c>
      <c r="L27" s="33" t="s">
        <v>21</v>
      </c>
      <c r="M27" s="16">
        <f ca="1">10000</f>
        <v>10000</v>
      </c>
      <c r="N27" s="34" t="s">
        <v>21</v>
      </c>
      <c r="O27" s="29">
        <v>142000</v>
      </c>
      <c r="P27" s="16">
        <v>71000</v>
      </c>
      <c r="R27" s="53"/>
    </row>
    <row r="28" spans="1:18" ht="13.5" thickBot="1" x14ac:dyDescent="0.25">
      <c r="B28" s="27">
        <v>12</v>
      </c>
      <c r="C28" s="27" t="s">
        <v>247</v>
      </c>
      <c r="H28" s="87">
        <v>2</v>
      </c>
      <c r="I28" s="16">
        <f>J28/#REF!</f>
        <v>1300</v>
      </c>
      <c r="J28" s="87">
        <v>10</v>
      </c>
      <c r="K28" s="16">
        <v>13000</v>
      </c>
      <c r="L28" s="16">
        <v>1000</v>
      </c>
      <c r="M28" s="16">
        <v>1500</v>
      </c>
      <c r="N28" s="34" t="s">
        <v>21</v>
      </c>
      <c r="O28" s="29">
        <v>16800</v>
      </c>
      <c r="P28" s="16">
        <v>8400</v>
      </c>
      <c r="Q28" s="135"/>
      <c r="R28" s="53"/>
    </row>
    <row r="29" spans="1:18" ht="13.5" thickBot="1" x14ac:dyDescent="0.25">
      <c r="C29" s="47" t="s">
        <v>248</v>
      </c>
      <c r="D29" s="136"/>
      <c r="E29" s="123"/>
      <c r="F29" s="123"/>
      <c r="G29" s="123"/>
      <c r="H29" s="41">
        <f ca="1">SUM(H22:H28)</f>
        <v>110</v>
      </c>
      <c r="I29" s="137">
        <f ca="1">SUM(I23:I28)</f>
        <v>24475</v>
      </c>
      <c r="J29" s="138"/>
      <c r="K29" s="137">
        <f ca="1">SUM(K22:K28)</f>
        <v>248725</v>
      </c>
      <c r="L29" s="137">
        <f ca="1">SUM(L22:L28)</f>
        <v>101100</v>
      </c>
      <c r="M29" s="137">
        <f ca="1">SUM(M22:M28)</f>
        <v>80700</v>
      </c>
      <c r="N29" s="139">
        <f ca="1">SUM(N22:N28)</f>
        <v>396000</v>
      </c>
      <c r="O29" s="140" t="s">
        <v>286</v>
      </c>
      <c r="P29" s="141" t="s">
        <v>287</v>
      </c>
      <c r="Q29" s="142"/>
      <c r="R29" s="143"/>
    </row>
    <row r="30" spans="1:18" x14ac:dyDescent="0.2">
      <c r="C30" s="117"/>
      <c r="I30" s="117"/>
    </row>
    <row r="33" spans="1:18" ht="13.5" thickBot="1" x14ac:dyDescent="0.25"/>
    <row r="34" spans="1:18" ht="13.5" thickBot="1" x14ac:dyDescent="0.25">
      <c r="A34" s="74" t="s">
        <v>249</v>
      </c>
      <c r="B34" s="125"/>
      <c r="C34" s="37" t="s">
        <v>250</v>
      </c>
      <c r="D34" s="127"/>
      <c r="E34" s="144"/>
    </row>
    <row r="35" spans="1:18" x14ac:dyDescent="0.2">
      <c r="C35" s="27" t="s">
        <v>251</v>
      </c>
      <c r="O35" s="16">
        <v>1500</v>
      </c>
    </row>
    <row r="36" spans="1:18" x14ac:dyDescent="0.2">
      <c r="C36" s="27" t="s">
        <v>252</v>
      </c>
      <c r="M36" s="26"/>
      <c r="O36" s="16">
        <v>5000</v>
      </c>
      <c r="P36" s="117"/>
      <c r="Q36" s="117"/>
      <c r="R36" s="117"/>
    </row>
    <row r="37" spans="1:18" ht="13.5" thickBot="1" x14ac:dyDescent="0.25">
      <c r="C37" s="27" t="s">
        <v>253</v>
      </c>
      <c r="O37" s="16">
        <v>7500</v>
      </c>
      <c r="P37" s="117"/>
      <c r="Q37" s="117"/>
      <c r="R37" s="117"/>
    </row>
    <row r="38" spans="1:18" ht="13.5" thickBot="1" x14ac:dyDescent="0.25">
      <c r="C38" s="47" t="s">
        <v>254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45">
        <f ca="1">SUM(O35:O37)</f>
        <v>14000</v>
      </c>
      <c r="P38" s="146"/>
      <c r="Q38" s="117"/>
      <c r="R38" s="117"/>
    </row>
    <row r="39" spans="1:18" ht="13.5" thickBot="1" x14ac:dyDescent="0.25">
      <c r="C39" s="117"/>
      <c r="Q39" s="117"/>
      <c r="R39" s="117"/>
    </row>
    <row r="40" spans="1:18" ht="13.5" thickBot="1" x14ac:dyDescent="0.25">
      <c r="A40" s="74" t="s">
        <v>255</v>
      </c>
      <c r="B40" s="123"/>
      <c r="C40" s="48" t="s">
        <v>6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56" t="s">
        <v>288</v>
      </c>
      <c r="P40" s="179">
        <f ca="1">862000/$K$1</f>
        <v>19155.555555555555</v>
      </c>
      <c r="Q40" s="147"/>
      <c r="R40" s="147"/>
    </row>
    <row r="41" spans="1:18" ht="13.5" thickBot="1" x14ac:dyDescent="0.25">
      <c r="I41" s="117"/>
      <c r="P41" s="117"/>
    </row>
    <row r="42" spans="1:18" ht="13.5" thickBot="1" x14ac:dyDescent="0.25">
      <c r="A42" s="124" t="s">
        <v>270</v>
      </c>
      <c r="B42" s="125"/>
      <c r="C42" s="37" t="s">
        <v>256</v>
      </c>
      <c r="D42" s="127"/>
      <c r="E42" s="127"/>
      <c r="F42" s="128"/>
      <c r="G42" s="182" t="s">
        <v>267</v>
      </c>
      <c r="H42" s="183"/>
      <c r="I42" s="51" t="s">
        <v>34</v>
      </c>
      <c r="J42" s="52" t="s">
        <v>35</v>
      </c>
      <c r="K42" s="127"/>
      <c r="L42" s="127"/>
      <c r="M42" s="127"/>
      <c r="N42" s="128"/>
      <c r="O42" s="109" t="s">
        <v>269</v>
      </c>
    </row>
    <row r="43" spans="1:18" x14ac:dyDescent="0.2">
      <c r="B43" s="27">
        <v>1</v>
      </c>
      <c r="C43" s="27" t="s">
        <v>257</v>
      </c>
      <c r="G43" s="184" t="s">
        <v>268</v>
      </c>
      <c r="H43" s="185"/>
      <c r="I43" s="16">
        <v>4500</v>
      </c>
      <c r="J43" s="32">
        <v>10</v>
      </c>
      <c r="O43" s="16">
        <f ca="1">R41*#REF!</f>
        <v>45000</v>
      </c>
      <c r="P43" s="113" t="s">
        <v>240</v>
      </c>
    </row>
    <row r="44" spans="1:18" x14ac:dyDescent="0.2">
      <c r="B44" s="27">
        <v>2</v>
      </c>
      <c r="C44" s="27" t="s">
        <v>258</v>
      </c>
      <c r="G44" s="184" t="s">
        <v>271</v>
      </c>
      <c r="H44" s="184"/>
      <c r="I44" s="16">
        <v>3500</v>
      </c>
      <c r="J44" s="32">
        <v>10</v>
      </c>
      <c r="O44" s="16">
        <f ca="1">R42*#REF!</f>
        <v>35000</v>
      </c>
      <c r="P44" s="113" t="s">
        <v>98</v>
      </c>
    </row>
    <row r="45" spans="1:18" x14ac:dyDescent="0.2">
      <c r="B45" s="27">
        <v>3</v>
      </c>
      <c r="C45" s="27" t="s">
        <v>259</v>
      </c>
      <c r="I45" s="16">
        <v>2500</v>
      </c>
      <c r="J45" s="32">
        <v>10</v>
      </c>
      <c r="O45" s="16">
        <v>25000</v>
      </c>
    </row>
    <row r="46" spans="1:18" x14ac:dyDescent="0.2">
      <c r="B46" s="27">
        <v>4</v>
      </c>
      <c r="C46" s="27" t="s">
        <v>260</v>
      </c>
      <c r="I46" s="16">
        <v>7000</v>
      </c>
      <c r="J46" s="32">
        <v>10</v>
      </c>
      <c r="O46" s="16">
        <v>70000</v>
      </c>
    </row>
    <row r="47" spans="1:18" x14ac:dyDescent="0.2">
      <c r="B47" s="27">
        <v>5</v>
      </c>
      <c r="C47" s="27" t="s">
        <v>261</v>
      </c>
      <c r="I47" s="16">
        <v>1800</v>
      </c>
      <c r="J47" s="32">
        <v>10</v>
      </c>
      <c r="O47" s="16">
        <v>18000</v>
      </c>
    </row>
    <row r="48" spans="1:18" x14ac:dyDescent="0.2">
      <c r="B48" s="27">
        <v>6</v>
      </c>
      <c r="C48" s="27" t="s">
        <v>262</v>
      </c>
      <c r="I48" s="16">
        <v>1800</v>
      </c>
      <c r="J48" s="32">
        <v>12</v>
      </c>
      <c r="O48" s="16">
        <f ca="1">R47*#REF!</f>
        <v>21600</v>
      </c>
    </row>
    <row r="49" spans="1:18" x14ac:dyDescent="0.2">
      <c r="B49" s="27">
        <v>7</v>
      </c>
      <c r="C49" s="27" t="s">
        <v>263</v>
      </c>
      <c r="I49" s="16">
        <v>1235</v>
      </c>
      <c r="J49" s="32">
        <v>10</v>
      </c>
      <c r="O49" s="16">
        <f ca="1">R48*#REF!</f>
        <v>12350</v>
      </c>
    </row>
    <row r="50" spans="1:18" x14ac:dyDescent="0.2">
      <c r="B50" s="27">
        <v>8</v>
      </c>
      <c r="C50" s="27" t="s">
        <v>264</v>
      </c>
      <c r="I50" s="16">
        <v>568</v>
      </c>
      <c r="J50" s="32">
        <v>10</v>
      </c>
      <c r="O50" s="16">
        <f ca="1">R49*#REF!</f>
        <v>5680</v>
      </c>
    </row>
    <row r="51" spans="1:18" x14ac:dyDescent="0.2">
      <c r="B51" s="27">
        <v>9</v>
      </c>
      <c r="C51" s="27" t="s">
        <v>265</v>
      </c>
      <c r="I51" s="16">
        <v>200</v>
      </c>
      <c r="J51" s="32">
        <v>10</v>
      </c>
      <c r="O51" s="16">
        <f ca="1">R50*#REF!</f>
        <v>2000</v>
      </c>
    </row>
    <row r="52" spans="1:18" x14ac:dyDescent="0.2">
      <c r="B52" s="27">
        <v>10</v>
      </c>
      <c r="C52" s="27" t="s">
        <v>266</v>
      </c>
      <c r="I52" s="16">
        <v>5500</v>
      </c>
      <c r="J52" s="32">
        <v>10</v>
      </c>
      <c r="O52" s="16">
        <v>5500</v>
      </c>
      <c r="P52" s="117"/>
      <c r="Q52" s="117"/>
      <c r="R52" s="117"/>
    </row>
    <row r="53" spans="1:18" ht="13.5" thickBot="1" x14ac:dyDescent="0.25">
      <c r="Q53" s="117"/>
      <c r="R53" s="117"/>
    </row>
    <row r="54" spans="1:18" ht="13.5" thickBot="1" x14ac:dyDescent="0.25">
      <c r="C54" s="47" t="s">
        <v>248</v>
      </c>
      <c r="D54" s="123"/>
      <c r="E54" s="123"/>
      <c r="F54" s="123"/>
      <c r="G54" s="123"/>
      <c r="H54" s="123"/>
      <c r="I54" s="39">
        <v>28603</v>
      </c>
      <c r="J54" s="123"/>
      <c r="K54" s="123"/>
      <c r="L54" s="123"/>
      <c r="M54" s="123"/>
      <c r="N54" s="123"/>
      <c r="O54" s="57" t="s">
        <v>289</v>
      </c>
      <c r="P54" s="179">
        <f ca="1">240130/$K$1</f>
        <v>5002.708333333333</v>
      </c>
      <c r="Q54" s="117"/>
      <c r="R54" s="117"/>
    </row>
    <row r="55" spans="1:18" x14ac:dyDescent="0.2">
      <c r="C55" s="117"/>
      <c r="P55" s="117"/>
      <c r="Q55" s="117"/>
      <c r="R55" s="117"/>
    </row>
    <row r="56" spans="1:18" ht="13.5" thickBot="1" x14ac:dyDescent="0.25">
      <c r="P56" s="117"/>
      <c r="Q56" s="117"/>
      <c r="R56" s="117"/>
    </row>
    <row r="57" spans="1:18" ht="13.5" thickBot="1" x14ac:dyDescent="0.25">
      <c r="A57" s="74" t="s">
        <v>272</v>
      </c>
      <c r="B57" s="148"/>
      <c r="C57" s="48" t="s">
        <v>6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55" t="s">
        <v>290</v>
      </c>
      <c r="P57" s="179">
        <f ca="1">1102130/$K$1</f>
        <v>24491.777777777777</v>
      </c>
    </row>
    <row r="58" spans="1:18" ht="13.5" thickBot="1" x14ac:dyDescent="0.25">
      <c r="O58" s="55" t="s">
        <v>290</v>
      </c>
      <c r="P58" s="179">
        <f>1102130/$K$1</f>
        <v>24491.777777777777</v>
      </c>
    </row>
  </sheetData>
  <mergeCells count="3">
    <mergeCell ref="G42:H42"/>
    <mergeCell ref="G43:H43"/>
    <mergeCell ref="G44:H44"/>
  </mergeCells>
  <printOptions headings="1" gridLines="1"/>
  <pageMargins left="0" right="0" top="0" bottom="0" header="0" footer="0"/>
  <pageSetup scale="61" orientation="landscape" r:id="rId1"/>
  <headerFooter>
    <oddHeader>&amp;A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E3" activeCellId="1" sqref="D4 E3"/>
    </sheetView>
  </sheetViews>
  <sheetFormatPr defaultRowHeight="15" x14ac:dyDescent="0.25"/>
  <cols>
    <col min="1" max="1" width="2.28515625" style="64" customWidth="1"/>
    <col min="2" max="2" width="9.28515625" style="64" bestFit="1" customWidth="1"/>
    <col min="3" max="3" width="36.7109375" style="64" customWidth="1"/>
    <col min="4" max="4" width="18.42578125" style="64" customWidth="1"/>
    <col min="5" max="5" width="19.7109375" style="64" customWidth="1"/>
    <col min="6" max="6" width="13.5703125" style="64" customWidth="1"/>
    <col min="7" max="7" width="17.5703125" style="64" customWidth="1"/>
    <col min="8" max="16384" width="9.140625" style="64"/>
  </cols>
  <sheetData>
    <row r="1" spans="1:9" ht="15.75" thickBot="1" x14ac:dyDescent="0.3">
      <c r="A1" s="60"/>
      <c r="B1" s="60"/>
      <c r="C1" s="85"/>
      <c r="D1" s="85"/>
      <c r="E1" s="85"/>
      <c r="F1" s="85"/>
      <c r="G1" s="85"/>
      <c r="H1" s="60"/>
      <c r="I1" s="61"/>
    </row>
    <row r="2" spans="1:9" ht="15.75" thickBot="1" x14ac:dyDescent="0.3">
      <c r="A2" s="60"/>
      <c r="B2" s="60"/>
      <c r="C2" s="68" t="s">
        <v>330</v>
      </c>
      <c r="D2" s="85"/>
      <c r="E2" s="85"/>
      <c r="F2" s="85"/>
      <c r="G2" s="85"/>
      <c r="H2" s="60"/>
      <c r="I2" s="61"/>
    </row>
    <row r="3" spans="1:9" x14ac:dyDescent="0.25">
      <c r="A3" s="62"/>
      <c r="C3" s="62"/>
      <c r="D3" s="62"/>
      <c r="E3" s="62"/>
      <c r="F3" s="62"/>
      <c r="G3" s="62"/>
      <c r="H3" s="62"/>
      <c r="I3" s="61"/>
    </row>
    <row r="4" spans="1:9" ht="15.75" thickBot="1" x14ac:dyDescent="0.3">
      <c r="A4" s="60"/>
      <c r="B4" s="60"/>
      <c r="C4" s="85"/>
      <c r="D4" s="85"/>
      <c r="E4" s="85"/>
      <c r="F4" s="85"/>
      <c r="G4" s="85"/>
      <c r="H4" s="60"/>
      <c r="I4" s="61"/>
    </row>
    <row r="5" spans="1:9" ht="15.75" thickBot="1" x14ac:dyDescent="0.3">
      <c r="A5" s="62"/>
      <c r="B5" s="74" t="s">
        <v>231</v>
      </c>
      <c r="C5" s="36" t="s">
        <v>291</v>
      </c>
      <c r="D5" s="37" t="s">
        <v>267</v>
      </c>
      <c r="E5" s="37" t="s">
        <v>34</v>
      </c>
      <c r="F5" s="37" t="s">
        <v>35</v>
      </c>
      <c r="G5" s="38" t="s">
        <v>36</v>
      </c>
      <c r="H5" s="62"/>
      <c r="I5" s="61"/>
    </row>
    <row r="6" spans="1:9" x14ac:dyDescent="0.25">
      <c r="A6" s="85"/>
      <c r="B6" s="85">
        <v>1</v>
      </c>
      <c r="C6" s="85" t="s">
        <v>292</v>
      </c>
      <c r="D6" s="85"/>
      <c r="E6" s="16">
        <v>3000</v>
      </c>
      <c r="F6" s="85">
        <v>12</v>
      </c>
      <c r="G6" s="16">
        <f t="shared" ref="G6:G12" ca="1" si="0">E6*F6</f>
        <v>36000</v>
      </c>
      <c r="H6" s="85"/>
      <c r="I6" s="61"/>
    </row>
    <row r="7" spans="1:9" x14ac:dyDescent="0.25">
      <c r="A7" s="85"/>
      <c r="B7" s="85">
        <v>2</v>
      </c>
      <c r="C7" s="85" t="s">
        <v>293</v>
      </c>
      <c r="D7" s="85"/>
      <c r="E7" s="16">
        <v>5000</v>
      </c>
      <c r="F7" s="85">
        <f t="shared" ref="F7:F12" ca="1" si="1">F6</f>
        <v>12</v>
      </c>
      <c r="G7" s="16">
        <f t="shared" ca="1" si="0"/>
        <v>60000</v>
      </c>
      <c r="H7" s="85"/>
      <c r="I7" s="61"/>
    </row>
    <row r="8" spans="1:9" x14ac:dyDescent="0.25">
      <c r="A8" s="85"/>
      <c r="B8" s="85">
        <v>3</v>
      </c>
      <c r="C8" s="85" t="s">
        <v>294</v>
      </c>
      <c r="D8" s="85"/>
      <c r="E8" s="16">
        <v>2000</v>
      </c>
      <c r="F8" s="85">
        <f t="shared" ca="1" si="1"/>
        <v>12</v>
      </c>
      <c r="G8" s="16">
        <f t="shared" ca="1" si="0"/>
        <v>24000</v>
      </c>
      <c r="H8" s="85"/>
      <c r="I8" s="61"/>
    </row>
    <row r="9" spans="1:9" x14ac:dyDescent="0.25">
      <c r="A9" s="85"/>
      <c r="B9" s="85">
        <v>4</v>
      </c>
      <c r="C9" s="85" t="s">
        <v>295</v>
      </c>
      <c r="D9" s="85"/>
      <c r="E9" s="16">
        <v>2000</v>
      </c>
      <c r="F9" s="85">
        <f t="shared" ca="1" si="1"/>
        <v>12</v>
      </c>
      <c r="G9" s="16">
        <f t="shared" ca="1" si="0"/>
        <v>24000</v>
      </c>
      <c r="H9" s="85"/>
      <c r="I9" s="61"/>
    </row>
    <row r="10" spans="1:9" x14ac:dyDescent="0.25">
      <c r="A10" s="85"/>
      <c r="B10" s="85">
        <v>5</v>
      </c>
      <c r="C10" s="85" t="s">
        <v>296</v>
      </c>
      <c r="D10" s="85"/>
      <c r="E10" s="16">
        <v>2000</v>
      </c>
      <c r="F10" s="85">
        <f t="shared" ca="1" si="1"/>
        <v>12</v>
      </c>
      <c r="G10" s="16">
        <f t="shared" ca="1" si="0"/>
        <v>24000</v>
      </c>
      <c r="H10" s="85"/>
      <c r="I10" s="61"/>
    </row>
    <row r="11" spans="1:9" x14ac:dyDescent="0.25">
      <c r="A11" s="85"/>
      <c r="B11" s="85">
        <v>6</v>
      </c>
      <c r="C11" s="85" t="s">
        <v>297</v>
      </c>
      <c r="D11" s="85"/>
      <c r="E11" s="16">
        <v>6000</v>
      </c>
      <c r="F11" s="85">
        <f t="shared" ca="1" si="1"/>
        <v>12</v>
      </c>
      <c r="G11" s="16">
        <f t="shared" ca="1" si="0"/>
        <v>72000</v>
      </c>
      <c r="H11" s="85"/>
      <c r="I11" s="61"/>
    </row>
    <row r="12" spans="1:9" ht="15.75" thickBot="1" x14ac:dyDescent="0.3">
      <c r="A12" s="85"/>
      <c r="B12" s="85">
        <v>7</v>
      </c>
      <c r="C12" s="85" t="s">
        <v>298</v>
      </c>
      <c r="D12" s="85"/>
      <c r="E12" s="16">
        <v>3000</v>
      </c>
      <c r="F12" s="85">
        <f t="shared" ca="1" si="1"/>
        <v>12</v>
      </c>
      <c r="G12" s="16">
        <f t="shared" ca="1" si="0"/>
        <v>36000</v>
      </c>
      <c r="H12" s="85"/>
      <c r="I12" s="61"/>
    </row>
    <row r="13" spans="1:9" ht="15.75" thickBot="1" x14ac:dyDescent="0.3">
      <c r="A13" s="62"/>
      <c r="B13" s="62"/>
      <c r="C13" s="36" t="s">
        <v>248</v>
      </c>
      <c r="D13" s="63"/>
      <c r="E13" s="103">
        <v>23000</v>
      </c>
      <c r="F13" s="63"/>
      <c r="G13" s="104">
        <f ca="1">SUM(G7:G12)</f>
        <v>276000</v>
      </c>
      <c r="H13" s="87"/>
      <c r="I13" s="61"/>
    </row>
    <row r="14" spans="1:9" x14ac:dyDescent="0.25">
      <c r="A14" s="60"/>
      <c r="B14" s="60"/>
      <c r="C14" s="87"/>
      <c r="D14" s="87"/>
      <c r="E14" s="87"/>
      <c r="F14" s="87"/>
      <c r="G14" s="87"/>
      <c r="H14" s="62"/>
      <c r="I14" s="61"/>
    </row>
    <row r="15" spans="1:9" ht="15.75" thickBot="1" x14ac:dyDescent="0.3">
      <c r="A15" s="60"/>
      <c r="B15" s="60"/>
      <c r="C15" s="87"/>
      <c r="D15" s="87"/>
      <c r="E15" s="87"/>
      <c r="F15" s="87"/>
      <c r="G15" s="87"/>
      <c r="H15" s="60"/>
      <c r="I15" s="61"/>
    </row>
    <row r="16" spans="1:9" ht="15.75" thickBot="1" x14ac:dyDescent="0.3">
      <c r="A16" s="62"/>
      <c r="B16" s="74" t="s">
        <v>249</v>
      </c>
      <c r="C16" s="65" t="s">
        <v>279</v>
      </c>
      <c r="D16" s="37" t="s">
        <v>267</v>
      </c>
      <c r="E16" s="37" t="s">
        <v>34</v>
      </c>
      <c r="F16" s="37" t="s">
        <v>35</v>
      </c>
      <c r="G16" s="38" t="s">
        <v>36</v>
      </c>
      <c r="H16" s="60"/>
      <c r="I16" s="61"/>
    </row>
    <row r="17" spans="1:9" x14ac:dyDescent="0.25">
      <c r="A17" s="87"/>
      <c r="B17" s="87"/>
      <c r="C17" s="87" t="s">
        <v>299</v>
      </c>
      <c r="D17" s="87"/>
      <c r="E17" s="16">
        <v>500</v>
      </c>
      <c r="F17" s="87">
        <f ca="1">#REF!</f>
        <v>12</v>
      </c>
      <c r="G17" s="16">
        <f t="shared" ref="G17:G32" ca="1" si="2">E17*F17</f>
        <v>6000</v>
      </c>
      <c r="H17" s="62"/>
      <c r="I17" s="61"/>
    </row>
    <row r="18" spans="1:9" x14ac:dyDescent="0.25">
      <c r="A18" s="87"/>
      <c r="B18" s="87"/>
      <c r="C18" s="87" t="s">
        <v>300</v>
      </c>
      <c r="D18" s="87"/>
      <c r="E18" s="16">
        <v>500</v>
      </c>
      <c r="F18" s="87">
        <f t="shared" ref="F18:F32" ca="1" si="3">F17</f>
        <v>12</v>
      </c>
      <c r="G18" s="16">
        <f t="shared" ca="1" si="2"/>
        <v>6000</v>
      </c>
      <c r="H18" s="87"/>
      <c r="I18" s="61" t="s">
        <v>240</v>
      </c>
    </row>
    <row r="19" spans="1:9" x14ac:dyDescent="0.25">
      <c r="A19" s="87"/>
      <c r="B19" s="87"/>
      <c r="C19" s="87" t="s">
        <v>301</v>
      </c>
      <c r="D19" s="87"/>
      <c r="E19" s="16">
        <v>140</v>
      </c>
      <c r="F19" s="87">
        <f t="shared" ca="1" si="3"/>
        <v>12</v>
      </c>
      <c r="G19" s="16">
        <f t="shared" ca="1" si="2"/>
        <v>1680</v>
      </c>
      <c r="H19" s="87"/>
      <c r="I19" s="61"/>
    </row>
    <row r="20" spans="1:9" x14ac:dyDescent="0.25">
      <c r="A20" s="87"/>
      <c r="B20" s="87"/>
      <c r="C20" s="87" t="s">
        <v>302</v>
      </c>
      <c r="D20" s="87"/>
      <c r="E20" s="16">
        <v>500</v>
      </c>
      <c r="F20" s="87">
        <f t="shared" ca="1" si="3"/>
        <v>12</v>
      </c>
      <c r="G20" s="16">
        <f t="shared" ca="1" si="2"/>
        <v>6000</v>
      </c>
      <c r="H20" s="87"/>
      <c r="I20" s="61"/>
    </row>
    <row r="21" spans="1:9" x14ac:dyDescent="0.25">
      <c r="A21" s="87"/>
      <c r="B21" s="87"/>
      <c r="C21" s="87" t="s">
        <v>303</v>
      </c>
      <c r="D21" s="87"/>
      <c r="E21" s="16">
        <v>248</v>
      </c>
      <c r="F21" s="87">
        <f t="shared" ca="1" si="3"/>
        <v>12</v>
      </c>
      <c r="G21" s="16">
        <f t="shared" ca="1" si="2"/>
        <v>2976</v>
      </c>
      <c r="H21" s="87"/>
      <c r="I21" s="61"/>
    </row>
    <row r="22" spans="1:9" x14ac:dyDescent="0.25">
      <c r="A22" s="87"/>
      <c r="B22" s="87"/>
      <c r="C22" s="87" t="s">
        <v>304</v>
      </c>
      <c r="D22" s="87"/>
      <c r="E22" s="16">
        <v>700</v>
      </c>
      <c r="F22" s="87">
        <f t="shared" ca="1" si="3"/>
        <v>12</v>
      </c>
      <c r="G22" s="16">
        <f t="shared" ca="1" si="2"/>
        <v>8400</v>
      </c>
      <c r="H22" s="87"/>
      <c r="I22" s="61"/>
    </row>
    <row r="23" spans="1:9" x14ac:dyDescent="0.25">
      <c r="A23" s="87"/>
      <c r="B23" s="87"/>
      <c r="C23" s="87" t="s">
        <v>305</v>
      </c>
      <c r="D23" s="87"/>
      <c r="E23" s="16">
        <v>300</v>
      </c>
      <c r="F23" s="87">
        <f t="shared" ca="1" si="3"/>
        <v>12</v>
      </c>
      <c r="G23" s="16">
        <f t="shared" ca="1" si="2"/>
        <v>3600</v>
      </c>
      <c r="H23" s="87"/>
      <c r="I23" s="61"/>
    </row>
    <row r="24" spans="1:9" x14ac:dyDescent="0.25">
      <c r="A24" s="87"/>
      <c r="B24" s="87"/>
      <c r="C24" s="87" t="s">
        <v>306</v>
      </c>
      <c r="D24" s="87"/>
      <c r="E24" s="16">
        <v>7000</v>
      </c>
      <c r="F24" s="87">
        <f t="shared" ca="1" si="3"/>
        <v>12</v>
      </c>
      <c r="G24" s="16">
        <f t="shared" ca="1" si="2"/>
        <v>84000</v>
      </c>
      <c r="H24" s="87"/>
      <c r="I24" s="61"/>
    </row>
    <row r="25" spans="1:9" x14ac:dyDescent="0.25">
      <c r="A25" s="87"/>
      <c r="B25" s="87"/>
      <c r="C25" s="87" t="s">
        <v>307</v>
      </c>
      <c r="D25" s="87" t="s">
        <v>308</v>
      </c>
      <c r="E25" s="16">
        <v>3000</v>
      </c>
      <c r="F25" s="87">
        <f t="shared" ca="1" si="3"/>
        <v>12</v>
      </c>
      <c r="G25" s="16">
        <f t="shared" ca="1" si="2"/>
        <v>36000</v>
      </c>
      <c r="H25" s="87"/>
      <c r="I25" s="61"/>
    </row>
    <row r="26" spans="1:9" x14ac:dyDescent="0.25">
      <c r="A26" s="87"/>
      <c r="B26" s="87"/>
      <c r="C26" s="87" t="s">
        <v>309</v>
      </c>
      <c r="D26" s="87"/>
      <c r="E26" s="16">
        <v>985</v>
      </c>
      <c r="F26" s="87">
        <f t="shared" ca="1" si="3"/>
        <v>12</v>
      </c>
      <c r="G26" s="16">
        <f t="shared" ca="1" si="2"/>
        <v>11820</v>
      </c>
      <c r="H26" s="87"/>
      <c r="I26" s="61"/>
    </row>
    <row r="27" spans="1:9" x14ac:dyDescent="0.25">
      <c r="A27" s="87"/>
      <c r="B27" s="87"/>
      <c r="C27" s="87" t="s">
        <v>310</v>
      </c>
      <c r="D27" s="87"/>
      <c r="E27" s="16">
        <v>9000</v>
      </c>
      <c r="F27" s="87">
        <f t="shared" ca="1" si="3"/>
        <v>12</v>
      </c>
      <c r="G27" s="16">
        <f t="shared" ca="1" si="2"/>
        <v>108000</v>
      </c>
      <c r="H27" s="87"/>
      <c r="I27" s="61"/>
    </row>
    <row r="28" spans="1:9" x14ac:dyDescent="0.25">
      <c r="A28" s="87"/>
      <c r="B28" s="87"/>
      <c r="C28" s="87" t="s">
        <v>333</v>
      </c>
      <c r="D28" s="87"/>
      <c r="E28" s="16">
        <v>450</v>
      </c>
      <c r="F28" s="87">
        <f t="shared" ca="1" si="3"/>
        <v>12</v>
      </c>
      <c r="G28" s="16">
        <f t="shared" ca="1" si="2"/>
        <v>5400</v>
      </c>
      <c r="H28" s="87"/>
      <c r="I28" s="61"/>
    </row>
    <row r="29" spans="1:9" x14ac:dyDescent="0.25">
      <c r="A29" s="87"/>
      <c r="B29" s="87"/>
      <c r="C29" s="87" t="s">
        <v>311</v>
      </c>
      <c r="D29" s="87"/>
      <c r="E29" s="16">
        <v>250</v>
      </c>
      <c r="F29" s="87">
        <f t="shared" ca="1" si="3"/>
        <v>12</v>
      </c>
      <c r="G29" s="16">
        <f t="shared" ca="1" si="2"/>
        <v>3000</v>
      </c>
      <c r="H29" s="87"/>
      <c r="I29" s="61"/>
    </row>
    <row r="30" spans="1:9" x14ac:dyDescent="0.25">
      <c r="A30" s="87"/>
      <c r="B30" s="87"/>
      <c r="C30" s="87" t="s">
        <v>312</v>
      </c>
      <c r="D30" s="87"/>
      <c r="E30" s="16">
        <v>300</v>
      </c>
      <c r="F30" s="87">
        <f t="shared" ca="1" si="3"/>
        <v>12</v>
      </c>
      <c r="G30" s="16">
        <f t="shared" ca="1" si="2"/>
        <v>3600</v>
      </c>
      <c r="H30" s="87" t="s">
        <v>240</v>
      </c>
      <c r="I30" s="61"/>
    </row>
    <row r="31" spans="1:9" x14ac:dyDescent="0.25">
      <c r="A31" s="87"/>
      <c r="B31" s="87"/>
      <c r="C31" s="87" t="s">
        <v>313</v>
      </c>
      <c r="D31" s="87"/>
      <c r="E31" s="16">
        <v>100</v>
      </c>
      <c r="F31" s="87">
        <f t="shared" ca="1" si="3"/>
        <v>12</v>
      </c>
      <c r="G31" s="16">
        <f t="shared" ca="1" si="2"/>
        <v>1200</v>
      </c>
      <c r="H31" s="87"/>
      <c r="I31" s="61"/>
    </row>
    <row r="32" spans="1:9" ht="15.75" thickBot="1" x14ac:dyDescent="0.3">
      <c r="A32" s="87"/>
      <c r="B32" s="87"/>
      <c r="C32" s="87" t="s">
        <v>314</v>
      </c>
      <c r="D32" s="87"/>
      <c r="E32" s="16">
        <v>4000</v>
      </c>
      <c r="F32" s="87">
        <f t="shared" ca="1" si="3"/>
        <v>12</v>
      </c>
      <c r="G32" s="16">
        <f t="shared" ca="1" si="2"/>
        <v>48000</v>
      </c>
      <c r="H32" s="87"/>
      <c r="I32" s="61"/>
    </row>
    <row r="33" spans="1:9" ht="15.75" thickBot="1" x14ac:dyDescent="0.3">
      <c r="A33" s="62"/>
      <c r="B33" s="62"/>
      <c r="C33" s="36" t="s">
        <v>248</v>
      </c>
      <c r="D33" s="63"/>
      <c r="E33" s="66">
        <f ca="1">SUM(E23:E32)</f>
        <v>25385</v>
      </c>
      <c r="F33" s="63"/>
      <c r="G33" s="67">
        <f ca="1">SUM(G23:G31)</f>
        <v>256620</v>
      </c>
      <c r="H33" s="87"/>
      <c r="I33" s="61"/>
    </row>
    <row r="34" spans="1:9" ht="15.75" thickBot="1" x14ac:dyDescent="0.3">
      <c r="A34" s="60"/>
      <c r="B34" s="60"/>
      <c r="C34" s="87"/>
      <c r="D34" s="87"/>
      <c r="E34" s="87"/>
      <c r="F34" s="87"/>
      <c r="G34" s="87"/>
      <c r="H34" s="62"/>
      <c r="I34" s="61"/>
    </row>
    <row r="35" spans="1:9" ht="15.75" thickBot="1" x14ac:dyDescent="0.3">
      <c r="A35" s="62"/>
      <c r="B35" s="74" t="s">
        <v>315</v>
      </c>
      <c r="C35" s="86" t="s">
        <v>316</v>
      </c>
      <c r="D35" s="37" t="s">
        <v>267</v>
      </c>
      <c r="E35" s="37" t="s">
        <v>34</v>
      </c>
      <c r="F35" s="37" t="s">
        <v>35</v>
      </c>
      <c r="G35" s="38" t="s">
        <v>36</v>
      </c>
      <c r="H35" s="60"/>
      <c r="I35" s="61"/>
    </row>
    <row r="36" spans="1:9" x14ac:dyDescent="0.25">
      <c r="A36" s="87"/>
      <c r="B36" s="87"/>
      <c r="C36" s="87" t="s">
        <v>317</v>
      </c>
      <c r="D36" s="87"/>
      <c r="E36" s="16">
        <v>600</v>
      </c>
      <c r="F36" s="87">
        <f ca="1">F32</f>
        <v>12</v>
      </c>
      <c r="G36" s="16">
        <f t="shared" ref="G36:G47" ca="1" si="4">E36*F36</f>
        <v>7200</v>
      </c>
      <c r="H36" s="62"/>
      <c r="I36" s="61"/>
    </row>
    <row r="37" spans="1:9" x14ac:dyDescent="0.25">
      <c r="A37" s="87"/>
      <c r="B37" s="87"/>
      <c r="C37" s="87" t="s">
        <v>318</v>
      </c>
      <c r="D37" s="87"/>
      <c r="E37" s="16">
        <v>500</v>
      </c>
      <c r="F37" s="87">
        <f t="shared" ref="F37:F47" ca="1" si="5">F36</f>
        <v>12</v>
      </c>
      <c r="G37" s="16">
        <f t="shared" ca="1" si="4"/>
        <v>6000</v>
      </c>
      <c r="H37" s="87"/>
      <c r="I37" s="61"/>
    </row>
    <row r="38" spans="1:9" x14ac:dyDescent="0.25">
      <c r="A38" s="87"/>
      <c r="B38" s="87"/>
      <c r="C38" s="87" t="s">
        <v>319</v>
      </c>
      <c r="D38" s="87"/>
      <c r="E38" s="16">
        <v>300</v>
      </c>
      <c r="F38" s="87">
        <f t="shared" ca="1" si="5"/>
        <v>12</v>
      </c>
      <c r="G38" s="16">
        <f t="shared" ca="1" si="4"/>
        <v>3600</v>
      </c>
      <c r="H38" s="87"/>
      <c r="I38" s="61"/>
    </row>
    <row r="39" spans="1:9" x14ac:dyDescent="0.25">
      <c r="A39" s="87"/>
      <c r="B39" s="87"/>
      <c r="C39" s="87" t="s">
        <v>320</v>
      </c>
      <c r="D39" s="87"/>
      <c r="E39" s="16">
        <v>150</v>
      </c>
      <c r="F39" s="87">
        <f t="shared" ca="1" si="5"/>
        <v>12</v>
      </c>
      <c r="G39" s="16">
        <f t="shared" ca="1" si="4"/>
        <v>1800</v>
      </c>
      <c r="H39" s="87"/>
      <c r="I39" s="61"/>
    </row>
    <row r="40" spans="1:9" x14ac:dyDescent="0.25">
      <c r="A40" s="87"/>
      <c r="B40" s="87"/>
      <c r="C40" s="87" t="s">
        <v>321</v>
      </c>
      <c r="D40" s="87"/>
      <c r="E40" s="16">
        <v>400</v>
      </c>
      <c r="F40" s="87">
        <f t="shared" ca="1" si="5"/>
        <v>12</v>
      </c>
      <c r="G40" s="16">
        <f t="shared" ca="1" si="4"/>
        <v>4800</v>
      </c>
      <c r="H40" s="87"/>
      <c r="I40" s="61"/>
    </row>
    <row r="41" spans="1:9" x14ac:dyDescent="0.25">
      <c r="A41" s="87"/>
      <c r="B41" s="87"/>
      <c r="C41" s="87" t="s">
        <v>322</v>
      </c>
      <c r="D41" s="87"/>
      <c r="E41" s="16">
        <v>150</v>
      </c>
      <c r="F41" s="87">
        <f t="shared" ca="1" si="5"/>
        <v>12</v>
      </c>
      <c r="G41" s="16">
        <f t="shared" ca="1" si="4"/>
        <v>1800</v>
      </c>
      <c r="H41" s="87"/>
      <c r="I41" s="61"/>
    </row>
    <row r="42" spans="1:9" x14ac:dyDescent="0.25">
      <c r="A42" s="87"/>
      <c r="B42" s="87"/>
      <c r="C42" s="87" t="s">
        <v>323</v>
      </c>
      <c r="D42" s="87"/>
      <c r="E42" s="16">
        <v>100</v>
      </c>
      <c r="F42" s="87">
        <f t="shared" ca="1" si="5"/>
        <v>12</v>
      </c>
      <c r="G42" s="16">
        <f t="shared" ca="1" si="4"/>
        <v>1200</v>
      </c>
      <c r="H42" s="87"/>
      <c r="I42" s="61"/>
    </row>
    <row r="43" spans="1:9" x14ac:dyDescent="0.25">
      <c r="A43" s="87"/>
      <c r="B43" s="87"/>
      <c r="C43" s="87" t="s">
        <v>324</v>
      </c>
      <c r="D43" s="87"/>
      <c r="E43" s="16">
        <v>50</v>
      </c>
      <c r="F43" s="87">
        <f t="shared" ca="1" si="5"/>
        <v>12</v>
      </c>
      <c r="G43" s="16">
        <f t="shared" ca="1" si="4"/>
        <v>600</v>
      </c>
      <c r="H43" s="87"/>
      <c r="I43" s="61"/>
    </row>
    <row r="44" spans="1:9" x14ac:dyDescent="0.25">
      <c r="A44" s="87"/>
      <c r="B44" s="87"/>
      <c r="C44" s="87" t="s">
        <v>325</v>
      </c>
      <c r="D44" s="87"/>
      <c r="E44" s="16">
        <v>110</v>
      </c>
      <c r="F44" s="87">
        <f t="shared" ca="1" si="5"/>
        <v>12</v>
      </c>
      <c r="G44" s="16">
        <f t="shared" ca="1" si="4"/>
        <v>1320</v>
      </c>
      <c r="H44" s="87"/>
      <c r="I44" s="61"/>
    </row>
    <row r="45" spans="1:9" x14ac:dyDescent="0.25">
      <c r="A45" s="87"/>
      <c r="B45" s="87"/>
      <c r="C45" s="87" t="s">
        <v>326</v>
      </c>
      <c r="D45" s="87"/>
      <c r="E45" s="16">
        <v>90</v>
      </c>
      <c r="F45" s="87">
        <f t="shared" ca="1" si="5"/>
        <v>12</v>
      </c>
      <c r="G45" s="16">
        <f t="shared" ca="1" si="4"/>
        <v>1080</v>
      </c>
      <c r="H45" s="87"/>
      <c r="I45" s="61"/>
    </row>
    <row r="46" spans="1:9" x14ac:dyDescent="0.25">
      <c r="A46" s="87"/>
      <c r="B46" s="87"/>
      <c r="C46" s="87" t="s">
        <v>327</v>
      </c>
      <c r="D46" s="87"/>
      <c r="E46" s="16">
        <v>4500</v>
      </c>
      <c r="F46" s="87">
        <f t="shared" ca="1" si="5"/>
        <v>12</v>
      </c>
      <c r="G46" s="16">
        <f t="shared" ca="1" si="4"/>
        <v>54000</v>
      </c>
      <c r="H46" s="87"/>
      <c r="I46" s="61"/>
    </row>
    <row r="47" spans="1:9" ht="15.75" thickBot="1" x14ac:dyDescent="0.3">
      <c r="A47" s="87"/>
      <c r="B47" s="87"/>
      <c r="C47" s="87" t="s">
        <v>328</v>
      </c>
      <c r="D47" s="87" t="s">
        <v>329</v>
      </c>
      <c r="E47" s="16">
        <v>8000</v>
      </c>
      <c r="F47" s="87">
        <f t="shared" ca="1" si="5"/>
        <v>12</v>
      </c>
      <c r="G47" s="16">
        <f t="shared" ca="1" si="4"/>
        <v>96000</v>
      </c>
      <c r="H47" s="87"/>
      <c r="I47" s="61"/>
    </row>
    <row r="48" spans="1:9" ht="15.75" thickBot="1" x14ac:dyDescent="0.3">
      <c r="A48" s="62"/>
      <c r="B48" s="62"/>
      <c r="C48" s="36" t="s">
        <v>248</v>
      </c>
      <c r="D48" s="63"/>
      <c r="E48" s="66">
        <f ca="1">SUM(E36:E47)</f>
        <v>14950</v>
      </c>
      <c r="F48" s="63"/>
      <c r="G48" s="67">
        <f ca="1">SUM(G36:G47)</f>
        <v>179400</v>
      </c>
      <c r="H48" s="87"/>
      <c r="I48" s="61"/>
    </row>
    <row r="49" spans="1:9" x14ac:dyDescent="0.25">
      <c r="A49" s="60"/>
      <c r="B49" s="60"/>
      <c r="C49" s="87"/>
      <c r="D49" s="87"/>
      <c r="E49" s="87"/>
      <c r="F49" s="87"/>
      <c r="G49" s="87"/>
      <c r="H49" s="62"/>
      <c r="I49" s="61"/>
    </row>
    <row r="50" spans="1:9" ht="15.75" thickBot="1" x14ac:dyDescent="0.3">
      <c r="A50" s="60"/>
      <c r="B50" s="60"/>
      <c r="C50" s="87"/>
      <c r="D50" s="87"/>
      <c r="E50" s="87"/>
      <c r="F50" s="87"/>
      <c r="G50" s="87"/>
      <c r="H50" s="60"/>
      <c r="I50" s="61"/>
    </row>
    <row r="51" spans="1:9" ht="15.75" thickBot="1" x14ac:dyDescent="0.3">
      <c r="A51" s="62"/>
      <c r="B51" s="74" t="s">
        <v>272</v>
      </c>
      <c r="C51" s="37" t="s">
        <v>6</v>
      </c>
      <c r="D51" s="63"/>
      <c r="E51" s="105" t="s">
        <v>334</v>
      </c>
      <c r="F51" s="63"/>
      <c r="G51" s="106" t="s">
        <v>335</v>
      </c>
      <c r="H51" s="60"/>
      <c r="I51" s="61"/>
    </row>
    <row r="52" spans="1:9" x14ac:dyDescent="0.25">
      <c r="H52" s="62"/>
      <c r="I52" s="61"/>
    </row>
    <row r="53" spans="1:9" x14ac:dyDescent="0.25">
      <c r="A53" s="60"/>
      <c r="B53" s="60"/>
      <c r="C53" s="85"/>
      <c r="D53" s="85"/>
      <c r="E53" s="85"/>
      <c r="F53" s="85"/>
      <c r="G53" s="85"/>
      <c r="H53" s="60"/>
      <c r="I53" s="6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Normal="100" workbookViewId="0">
      <selection activeCell="D6" sqref="D6"/>
    </sheetView>
  </sheetViews>
  <sheetFormatPr defaultRowHeight="12.75" x14ac:dyDescent="0.2"/>
  <cols>
    <col min="1" max="1" width="6.42578125" style="113" bestFit="1" customWidth="1"/>
    <col min="2" max="2" width="38.5703125" style="113" customWidth="1"/>
    <col min="3" max="3" width="21.28515625" style="113" customWidth="1"/>
    <col min="4" max="4" width="13" style="113" customWidth="1"/>
    <col min="5" max="5" width="16.85546875" style="113" customWidth="1"/>
    <col min="6" max="6" width="13.5703125" style="113" customWidth="1"/>
    <col min="7" max="7" width="17.42578125" style="113" customWidth="1"/>
    <col min="8" max="8" width="15" style="113" customWidth="1"/>
    <col min="9" max="9" width="14.28515625" style="113" customWidth="1"/>
    <col min="10" max="10" width="16.140625" style="113" customWidth="1"/>
    <col min="11" max="11" width="15.42578125" style="113" customWidth="1"/>
    <col min="12" max="16384" width="9.140625" style="113"/>
  </cols>
  <sheetData>
    <row r="1" spans="1:10" x14ac:dyDescent="0.2">
      <c r="B1" s="149" t="s">
        <v>0</v>
      </c>
    </row>
    <row r="2" spans="1:10" ht="13.5" thickBot="1" x14ac:dyDescent="0.25">
      <c r="B2" s="150" t="s">
        <v>1</v>
      </c>
      <c r="D2" s="117"/>
      <c r="E2" s="117"/>
      <c r="F2" s="117"/>
    </row>
    <row r="3" spans="1:10" ht="13.5" thickBot="1" x14ac:dyDescent="0.25">
      <c r="E3" s="117"/>
    </row>
    <row r="4" spans="1:10" ht="13.5" thickBot="1" x14ac:dyDescent="0.25">
      <c r="B4" s="151" t="s">
        <v>2</v>
      </c>
    </row>
    <row r="5" spans="1:10" ht="13.5" thickBot="1" x14ac:dyDescent="0.25"/>
    <row r="6" spans="1:10" x14ac:dyDescent="0.2">
      <c r="B6" s="152" t="s">
        <v>3</v>
      </c>
      <c r="C6" s="153"/>
      <c r="D6" s="154" t="s">
        <v>8</v>
      </c>
      <c r="E6" s="153"/>
      <c r="F6" s="155" t="s">
        <v>7</v>
      </c>
      <c r="G6" s="155" t="s">
        <v>10</v>
      </c>
      <c r="H6" s="155" t="s">
        <v>10</v>
      </c>
      <c r="I6" s="155" t="s">
        <v>12</v>
      </c>
      <c r="J6" s="156" t="s">
        <v>13</v>
      </c>
    </row>
    <row r="7" spans="1:10" ht="13.5" thickBot="1" x14ac:dyDescent="0.25">
      <c r="B7" s="157"/>
      <c r="C7" s="158" t="s">
        <v>4</v>
      </c>
      <c r="D7" s="158" t="s">
        <v>5</v>
      </c>
      <c r="E7" s="158" t="s">
        <v>6</v>
      </c>
      <c r="F7" s="159"/>
      <c r="G7" s="158" t="s">
        <v>9</v>
      </c>
      <c r="H7" s="158" t="s">
        <v>11</v>
      </c>
      <c r="I7" s="159"/>
      <c r="J7" s="160" t="s">
        <v>14</v>
      </c>
    </row>
    <row r="8" spans="1:10" x14ac:dyDescent="0.2">
      <c r="B8" s="161"/>
      <c r="C8" s="161"/>
      <c r="D8" s="161"/>
      <c r="E8" s="161"/>
      <c r="F8" s="161"/>
      <c r="G8" s="161"/>
      <c r="H8" s="161"/>
      <c r="I8" s="161"/>
      <c r="J8" s="161"/>
    </row>
    <row r="9" spans="1:10" x14ac:dyDescent="0.2">
      <c r="B9" s="6" t="s">
        <v>15</v>
      </c>
      <c r="C9" s="7">
        <v>150</v>
      </c>
      <c r="D9" s="8">
        <v>170</v>
      </c>
      <c r="E9" s="8" t="s">
        <v>22</v>
      </c>
      <c r="F9" s="8">
        <v>112</v>
      </c>
      <c r="G9" s="9">
        <v>35840</v>
      </c>
      <c r="H9" s="10" t="s">
        <v>143</v>
      </c>
      <c r="I9" s="11">
        <v>22</v>
      </c>
      <c r="J9" s="162" t="s">
        <v>187</v>
      </c>
    </row>
    <row r="10" spans="1:10" x14ac:dyDescent="0.2">
      <c r="B10" s="6" t="s">
        <v>16</v>
      </c>
      <c r="C10" s="7">
        <v>100</v>
      </c>
      <c r="D10" s="8">
        <v>400</v>
      </c>
      <c r="E10" s="8" t="s">
        <v>23</v>
      </c>
      <c r="F10" s="8">
        <v>112</v>
      </c>
      <c r="G10" s="9">
        <v>56000</v>
      </c>
      <c r="H10" s="10" t="s">
        <v>144</v>
      </c>
      <c r="I10" s="11">
        <v>1</v>
      </c>
      <c r="J10" s="162" t="s">
        <v>188</v>
      </c>
    </row>
    <row r="11" spans="1:10" x14ac:dyDescent="0.2">
      <c r="B11" s="6" t="s">
        <v>17</v>
      </c>
      <c r="C11" s="7" t="s">
        <v>21</v>
      </c>
      <c r="D11" s="8" t="s">
        <v>21</v>
      </c>
      <c r="E11" s="8" t="s">
        <v>21</v>
      </c>
      <c r="F11" s="8">
        <v>112</v>
      </c>
      <c r="G11" s="8" t="s">
        <v>21</v>
      </c>
      <c r="H11" s="8" t="s">
        <v>26</v>
      </c>
      <c r="I11" s="11">
        <v>30</v>
      </c>
      <c r="J11" s="162" t="s">
        <v>189</v>
      </c>
    </row>
    <row r="12" spans="1:10" x14ac:dyDescent="0.2">
      <c r="B12" s="6" t="s">
        <v>18</v>
      </c>
      <c r="C12" s="7">
        <v>20</v>
      </c>
      <c r="D12" s="8">
        <v>20</v>
      </c>
      <c r="E12" s="8" t="s">
        <v>24</v>
      </c>
      <c r="F12" s="8">
        <v>112</v>
      </c>
      <c r="G12" s="9">
        <v>4480</v>
      </c>
      <c r="H12" s="10" t="s">
        <v>145</v>
      </c>
      <c r="I12" s="11">
        <v>18</v>
      </c>
      <c r="J12" s="162" t="s">
        <v>147</v>
      </c>
    </row>
    <row r="13" spans="1:10" x14ac:dyDescent="0.2">
      <c r="B13" s="6" t="s">
        <v>19</v>
      </c>
      <c r="C13" s="7">
        <v>10</v>
      </c>
      <c r="D13" s="8">
        <v>10</v>
      </c>
      <c r="E13" s="8" t="s">
        <v>25</v>
      </c>
      <c r="F13" s="8">
        <v>112</v>
      </c>
      <c r="G13" s="9">
        <v>2240</v>
      </c>
      <c r="H13" s="10" t="s">
        <v>146</v>
      </c>
      <c r="I13" s="11">
        <v>7.5</v>
      </c>
      <c r="J13" s="162" t="s">
        <v>148</v>
      </c>
    </row>
    <row r="14" spans="1:10" ht="13.5" thickBot="1" x14ac:dyDescent="0.25">
      <c r="B14" s="6" t="s">
        <v>20</v>
      </c>
      <c r="C14" s="7" t="s">
        <v>21</v>
      </c>
      <c r="D14" s="8" t="s">
        <v>21</v>
      </c>
      <c r="E14" s="8" t="s">
        <v>21</v>
      </c>
      <c r="F14" s="8">
        <v>112</v>
      </c>
      <c r="G14" s="8" t="s">
        <v>21</v>
      </c>
      <c r="H14" s="8" t="s">
        <v>27</v>
      </c>
      <c r="I14" s="11">
        <v>370</v>
      </c>
      <c r="J14" s="80" t="s">
        <v>190</v>
      </c>
    </row>
    <row r="15" spans="1:10" ht="13.5" thickBot="1" x14ac:dyDescent="0.25">
      <c r="A15" s="146"/>
      <c r="B15" s="81" t="s">
        <v>28</v>
      </c>
      <c r="C15" s="123"/>
      <c r="D15" s="123"/>
      <c r="E15" s="123"/>
      <c r="F15" s="123"/>
      <c r="G15" s="123"/>
      <c r="H15" s="123"/>
      <c r="I15" s="163"/>
      <c r="J15" s="164" t="s">
        <v>191</v>
      </c>
    </row>
    <row r="17" spans="1:7" ht="13.5" thickBot="1" x14ac:dyDescent="0.25"/>
    <row r="18" spans="1:7" ht="13.5" thickBot="1" x14ac:dyDescent="0.25">
      <c r="B18" s="165" t="s">
        <v>29</v>
      </c>
    </row>
    <row r="19" spans="1:7" ht="13.5" thickBot="1" x14ac:dyDescent="0.25"/>
    <row r="20" spans="1:7" ht="13.5" thickBot="1" x14ac:dyDescent="0.25">
      <c r="A20" s="166" t="s">
        <v>30</v>
      </c>
      <c r="B20" s="2" t="s">
        <v>31</v>
      </c>
      <c r="C20" s="3" t="s">
        <v>32</v>
      </c>
      <c r="D20" s="126" t="s">
        <v>33</v>
      </c>
      <c r="E20" s="126" t="s">
        <v>34</v>
      </c>
      <c r="F20" s="4" t="s">
        <v>35</v>
      </c>
      <c r="G20" s="5" t="s">
        <v>36</v>
      </c>
    </row>
    <row r="21" spans="1:7" x14ac:dyDescent="0.2">
      <c r="A21" s="12">
        <v>1</v>
      </c>
      <c r="B21" s="13" t="s">
        <v>37</v>
      </c>
      <c r="C21" s="14"/>
      <c r="D21" s="15"/>
      <c r="E21" s="16">
        <v>43818</v>
      </c>
      <c r="F21" s="87">
        <v>12</v>
      </c>
      <c r="G21" s="17" t="s">
        <v>192</v>
      </c>
    </row>
    <row r="22" spans="1:7" x14ac:dyDescent="0.2">
      <c r="A22" s="12">
        <v>2</v>
      </c>
      <c r="B22" s="13" t="s">
        <v>38</v>
      </c>
      <c r="C22" s="14" t="s">
        <v>74</v>
      </c>
      <c r="D22" s="15">
        <v>79</v>
      </c>
      <c r="E22" s="16">
        <v>9480</v>
      </c>
      <c r="F22" s="87">
        <v>12</v>
      </c>
      <c r="G22" s="162" t="s">
        <v>149</v>
      </c>
    </row>
    <row r="23" spans="1:7" x14ac:dyDescent="0.2">
      <c r="A23" s="12">
        <v>3</v>
      </c>
      <c r="B23" s="13" t="s">
        <v>39</v>
      </c>
      <c r="C23" s="18" t="s">
        <v>75</v>
      </c>
      <c r="D23" s="15">
        <v>71</v>
      </c>
      <c r="E23" s="16">
        <v>3195</v>
      </c>
      <c r="F23" s="87">
        <v>12</v>
      </c>
      <c r="G23" s="162" t="s">
        <v>150</v>
      </c>
    </row>
    <row r="24" spans="1:7" x14ac:dyDescent="0.2">
      <c r="A24" s="12">
        <v>4</v>
      </c>
      <c r="B24" s="13" t="s">
        <v>40</v>
      </c>
      <c r="C24" s="18" t="s">
        <v>76</v>
      </c>
      <c r="D24" s="15">
        <v>78</v>
      </c>
      <c r="E24" s="16">
        <v>4710</v>
      </c>
      <c r="F24" s="87">
        <v>12</v>
      </c>
      <c r="G24" s="162" t="s">
        <v>180</v>
      </c>
    </row>
    <row r="25" spans="1:7" x14ac:dyDescent="0.2">
      <c r="A25" s="12">
        <v>5</v>
      </c>
      <c r="B25" s="13" t="s">
        <v>41</v>
      </c>
      <c r="C25" s="18" t="s">
        <v>77</v>
      </c>
      <c r="D25" s="15">
        <v>38</v>
      </c>
      <c r="E25" s="16">
        <v>1520</v>
      </c>
      <c r="F25" s="87">
        <v>12</v>
      </c>
      <c r="G25" s="162" t="s">
        <v>179</v>
      </c>
    </row>
    <row r="26" spans="1:7" x14ac:dyDescent="0.2">
      <c r="A26" s="12">
        <v>6</v>
      </c>
      <c r="B26" s="13" t="s">
        <v>42</v>
      </c>
      <c r="C26" s="18" t="s">
        <v>78</v>
      </c>
      <c r="D26" s="15">
        <v>47</v>
      </c>
      <c r="E26" s="16">
        <v>282</v>
      </c>
      <c r="F26" s="87">
        <v>12</v>
      </c>
      <c r="G26" s="162" t="s">
        <v>198</v>
      </c>
    </row>
    <row r="27" spans="1:7" x14ac:dyDescent="0.2">
      <c r="A27" s="12">
        <v>7</v>
      </c>
      <c r="B27" s="13" t="s">
        <v>43</v>
      </c>
      <c r="C27" s="18" t="s">
        <v>78</v>
      </c>
      <c r="D27" s="15">
        <v>305</v>
      </c>
      <c r="E27" s="16">
        <v>1830</v>
      </c>
      <c r="F27" s="87">
        <v>12</v>
      </c>
      <c r="G27" s="162" t="s">
        <v>151</v>
      </c>
    </row>
    <row r="28" spans="1:7" x14ac:dyDescent="0.2">
      <c r="A28" s="12">
        <v>8</v>
      </c>
      <c r="B28" s="13" t="s">
        <v>44</v>
      </c>
      <c r="C28" s="18" t="s">
        <v>78</v>
      </c>
      <c r="D28" s="15">
        <v>195</v>
      </c>
      <c r="E28" s="16">
        <v>1170</v>
      </c>
      <c r="F28" s="87">
        <v>12</v>
      </c>
      <c r="G28" s="162" t="s">
        <v>178</v>
      </c>
    </row>
    <row r="29" spans="1:7" x14ac:dyDescent="0.2">
      <c r="A29" s="12">
        <v>9</v>
      </c>
      <c r="B29" s="13" t="s">
        <v>45</v>
      </c>
      <c r="C29" s="18" t="s">
        <v>79</v>
      </c>
      <c r="D29" s="15">
        <v>46.5</v>
      </c>
      <c r="E29" s="16">
        <v>93</v>
      </c>
      <c r="F29" s="87">
        <v>12</v>
      </c>
      <c r="G29" s="162" t="s">
        <v>177</v>
      </c>
    </row>
    <row r="30" spans="1:7" x14ac:dyDescent="0.2">
      <c r="A30" s="12">
        <v>10</v>
      </c>
      <c r="B30" s="13" t="s">
        <v>46</v>
      </c>
      <c r="C30" s="18" t="s">
        <v>96</v>
      </c>
      <c r="D30" s="15">
        <v>64.5</v>
      </c>
      <c r="E30" s="16">
        <v>1612</v>
      </c>
      <c r="F30" s="87">
        <v>12</v>
      </c>
      <c r="G30" s="162" t="s">
        <v>176</v>
      </c>
    </row>
    <row r="31" spans="1:7" x14ac:dyDescent="0.2">
      <c r="A31" s="12">
        <v>11</v>
      </c>
      <c r="B31" s="13" t="s">
        <v>47</v>
      </c>
      <c r="C31" s="18" t="s">
        <v>80</v>
      </c>
      <c r="D31" s="15">
        <v>120</v>
      </c>
      <c r="E31" s="16">
        <v>720</v>
      </c>
      <c r="F31" s="87">
        <v>12</v>
      </c>
      <c r="G31" s="162" t="s">
        <v>175</v>
      </c>
    </row>
    <row r="32" spans="1:7" x14ac:dyDescent="0.2">
      <c r="A32" s="12">
        <v>12</v>
      </c>
      <c r="B32" s="13" t="s">
        <v>48</v>
      </c>
      <c r="C32" s="18" t="s">
        <v>81</v>
      </c>
      <c r="D32" s="15">
        <v>108</v>
      </c>
      <c r="E32" s="16">
        <v>2160</v>
      </c>
      <c r="F32" s="87">
        <v>12</v>
      </c>
      <c r="G32" s="162" t="s">
        <v>174</v>
      </c>
    </row>
    <row r="33" spans="1:7" x14ac:dyDescent="0.2">
      <c r="A33" s="12">
        <v>13</v>
      </c>
      <c r="B33" s="13" t="s">
        <v>49</v>
      </c>
      <c r="C33" s="18" t="s">
        <v>82</v>
      </c>
      <c r="D33" s="15">
        <v>127</v>
      </c>
      <c r="E33" s="16">
        <v>1905</v>
      </c>
      <c r="F33" s="87">
        <v>12</v>
      </c>
      <c r="G33" s="162" t="s">
        <v>173</v>
      </c>
    </row>
    <row r="34" spans="1:7" x14ac:dyDescent="0.2">
      <c r="A34" s="12">
        <v>14</v>
      </c>
      <c r="B34" s="13" t="s">
        <v>50</v>
      </c>
      <c r="C34" s="18" t="s">
        <v>83</v>
      </c>
      <c r="D34" s="15">
        <v>76</v>
      </c>
      <c r="E34" s="16">
        <v>1900</v>
      </c>
      <c r="F34" s="87">
        <v>12</v>
      </c>
      <c r="G34" s="162" t="s">
        <v>172</v>
      </c>
    </row>
    <row r="35" spans="1:7" x14ac:dyDescent="0.2">
      <c r="A35" s="12">
        <v>15</v>
      </c>
      <c r="B35" s="13" t="s">
        <v>51</v>
      </c>
      <c r="C35" s="18" t="s">
        <v>84</v>
      </c>
      <c r="D35" s="15">
        <v>75</v>
      </c>
      <c r="E35" s="16">
        <v>9750</v>
      </c>
      <c r="F35" s="87">
        <v>12</v>
      </c>
      <c r="G35" s="162" t="s">
        <v>171</v>
      </c>
    </row>
    <row r="36" spans="1:7" x14ac:dyDescent="0.2">
      <c r="A36" s="12">
        <v>16</v>
      </c>
      <c r="B36" s="13" t="s">
        <v>52</v>
      </c>
      <c r="C36" s="18" t="s">
        <v>78</v>
      </c>
      <c r="D36" s="15">
        <v>224</v>
      </c>
      <c r="E36" s="16">
        <v>1344</v>
      </c>
      <c r="F36" s="87">
        <v>12</v>
      </c>
      <c r="G36" s="162" t="s">
        <v>170</v>
      </c>
    </row>
    <row r="37" spans="1:7" x14ac:dyDescent="0.2">
      <c r="A37" s="12">
        <v>17</v>
      </c>
      <c r="B37" s="13" t="s">
        <v>53</v>
      </c>
      <c r="C37" s="18" t="s">
        <v>81</v>
      </c>
      <c r="D37" s="15">
        <v>139</v>
      </c>
      <c r="E37" s="16">
        <v>2795</v>
      </c>
      <c r="F37" s="87">
        <v>12</v>
      </c>
      <c r="G37" s="162" t="s">
        <v>169</v>
      </c>
    </row>
    <row r="38" spans="1:7" x14ac:dyDescent="0.2">
      <c r="A38" s="12">
        <v>18</v>
      </c>
      <c r="B38" s="13" t="s">
        <v>54</v>
      </c>
      <c r="C38" s="18" t="s">
        <v>82</v>
      </c>
      <c r="D38" s="15">
        <v>40</v>
      </c>
      <c r="E38" s="16">
        <v>600</v>
      </c>
      <c r="F38" s="87">
        <v>12</v>
      </c>
      <c r="G38" s="162" t="s">
        <v>168</v>
      </c>
    </row>
    <row r="39" spans="1:7" x14ac:dyDescent="0.2">
      <c r="A39" s="12">
        <v>19</v>
      </c>
      <c r="B39" s="13" t="s">
        <v>55</v>
      </c>
      <c r="C39" s="18" t="s">
        <v>76</v>
      </c>
      <c r="D39" s="15">
        <v>13</v>
      </c>
      <c r="E39" s="16">
        <v>810</v>
      </c>
      <c r="F39" s="87">
        <v>12</v>
      </c>
      <c r="G39" s="162" t="s">
        <v>167</v>
      </c>
    </row>
    <row r="40" spans="1:7" x14ac:dyDescent="0.2">
      <c r="A40" s="12">
        <v>20</v>
      </c>
      <c r="B40" s="13" t="s">
        <v>56</v>
      </c>
      <c r="C40" s="18" t="s">
        <v>85</v>
      </c>
      <c r="D40" s="15">
        <v>41</v>
      </c>
      <c r="E40" s="16">
        <v>1230</v>
      </c>
      <c r="F40" s="87">
        <v>12</v>
      </c>
      <c r="G40" s="162" t="s">
        <v>166</v>
      </c>
    </row>
    <row r="41" spans="1:7" x14ac:dyDescent="0.2">
      <c r="A41" s="12">
        <v>21</v>
      </c>
      <c r="B41" s="13" t="s">
        <v>57</v>
      </c>
      <c r="C41" s="18" t="s">
        <v>86</v>
      </c>
      <c r="D41" s="15">
        <v>255</v>
      </c>
      <c r="E41" s="16">
        <v>2550</v>
      </c>
      <c r="F41" s="87">
        <v>12</v>
      </c>
      <c r="G41" s="162" t="s">
        <v>165</v>
      </c>
    </row>
    <row r="42" spans="1:7" x14ac:dyDescent="0.2">
      <c r="A42" s="12">
        <v>22</v>
      </c>
      <c r="B42" s="13" t="s">
        <v>58</v>
      </c>
      <c r="C42" s="18" t="s">
        <v>87</v>
      </c>
      <c r="D42" s="15">
        <v>42</v>
      </c>
      <c r="E42" s="16">
        <v>1470</v>
      </c>
      <c r="F42" s="87">
        <v>12</v>
      </c>
      <c r="G42" s="162" t="s">
        <v>164</v>
      </c>
    </row>
    <row r="43" spans="1:7" x14ac:dyDescent="0.2">
      <c r="A43" s="12">
        <v>23</v>
      </c>
      <c r="B43" s="13" t="s">
        <v>59</v>
      </c>
      <c r="C43" s="18" t="s">
        <v>87</v>
      </c>
      <c r="D43" s="15">
        <v>12</v>
      </c>
      <c r="E43" s="16">
        <v>437</v>
      </c>
      <c r="F43" s="87">
        <v>12</v>
      </c>
      <c r="G43" s="162" t="s">
        <v>163</v>
      </c>
    </row>
    <row r="44" spans="1:7" x14ac:dyDescent="0.2">
      <c r="A44" s="12">
        <v>24</v>
      </c>
      <c r="B44" s="13" t="s">
        <v>60</v>
      </c>
      <c r="C44" s="19" t="s">
        <v>88</v>
      </c>
      <c r="D44" s="15">
        <v>590</v>
      </c>
      <c r="E44" s="16">
        <v>885</v>
      </c>
      <c r="F44" s="87">
        <v>12</v>
      </c>
      <c r="G44" s="162" t="s">
        <v>162</v>
      </c>
    </row>
    <row r="45" spans="1:7" x14ac:dyDescent="0.2">
      <c r="A45" s="12">
        <v>25</v>
      </c>
      <c r="B45" s="13" t="s">
        <v>61</v>
      </c>
      <c r="C45" s="18" t="s">
        <v>97</v>
      </c>
      <c r="D45" s="15">
        <v>820</v>
      </c>
      <c r="E45" s="16">
        <v>820</v>
      </c>
      <c r="F45" s="87">
        <v>12</v>
      </c>
      <c r="G45" s="162" t="s">
        <v>161</v>
      </c>
    </row>
    <row r="46" spans="1:7" x14ac:dyDescent="0.2">
      <c r="A46" s="12">
        <v>26</v>
      </c>
      <c r="B46" s="13" t="s">
        <v>62</v>
      </c>
      <c r="C46" s="18" t="s">
        <v>79</v>
      </c>
      <c r="D46" s="15">
        <v>180</v>
      </c>
      <c r="E46" s="16">
        <v>360</v>
      </c>
      <c r="F46" s="87">
        <v>12</v>
      </c>
      <c r="G46" s="162" t="s">
        <v>160</v>
      </c>
    </row>
    <row r="47" spans="1:7" x14ac:dyDescent="0.2">
      <c r="A47" s="12">
        <v>27</v>
      </c>
      <c r="B47" s="13" t="s">
        <v>63</v>
      </c>
      <c r="C47" s="18" t="s">
        <v>79</v>
      </c>
      <c r="D47" s="15">
        <v>250</v>
      </c>
      <c r="E47" s="16">
        <v>500</v>
      </c>
      <c r="F47" s="87">
        <v>12</v>
      </c>
      <c r="G47" s="162" t="s">
        <v>159</v>
      </c>
    </row>
    <row r="48" spans="1:7" x14ac:dyDescent="0.2">
      <c r="A48" s="12">
        <v>28</v>
      </c>
      <c r="B48" s="13" t="s">
        <v>64</v>
      </c>
      <c r="C48" s="18" t="s">
        <v>89</v>
      </c>
      <c r="D48" s="15">
        <v>250</v>
      </c>
      <c r="E48" s="16">
        <v>3750</v>
      </c>
      <c r="F48" s="87">
        <v>12</v>
      </c>
      <c r="G48" s="162" t="s">
        <v>158</v>
      </c>
    </row>
    <row r="49" spans="1:9" x14ac:dyDescent="0.2">
      <c r="A49" s="12">
        <v>29</v>
      </c>
      <c r="B49" s="13" t="s">
        <v>65</v>
      </c>
      <c r="C49" s="18" t="s">
        <v>90</v>
      </c>
      <c r="D49" s="15">
        <v>5</v>
      </c>
      <c r="E49" s="16">
        <v>30</v>
      </c>
      <c r="F49" s="87">
        <v>12</v>
      </c>
      <c r="G49" s="162" t="s">
        <v>141</v>
      </c>
    </row>
    <row r="50" spans="1:9" x14ac:dyDescent="0.2">
      <c r="A50" s="12">
        <v>30</v>
      </c>
      <c r="B50" s="13" t="s">
        <v>66</v>
      </c>
      <c r="C50" s="18" t="s">
        <v>91</v>
      </c>
      <c r="D50" s="15">
        <v>15</v>
      </c>
      <c r="E50" s="16">
        <v>4080</v>
      </c>
      <c r="F50" s="87">
        <v>12</v>
      </c>
      <c r="G50" s="162" t="s">
        <v>157</v>
      </c>
    </row>
    <row r="51" spans="1:9" x14ac:dyDescent="0.2">
      <c r="A51" s="12">
        <v>31</v>
      </c>
      <c r="B51" s="13" t="s">
        <v>67</v>
      </c>
      <c r="C51" s="18" t="s">
        <v>91</v>
      </c>
      <c r="D51" s="15">
        <v>13</v>
      </c>
      <c r="E51" s="16">
        <v>3536</v>
      </c>
      <c r="F51" s="87">
        <v>12</v>
      </c>
      <c r="G51" s="162" t="s">
        <v>156</v>
      </c>
    </row>
    <row r="52" spans="1:9" x14ac:dyDescent="0.2">
      <c r="A52" s="12">
        <v>32</v>
      </c>
      <c r="B52" s="13" t="s">
        <v>68</v>
      </c>
      <c r="C52" s="18" t="s">
        <v>92</v>
      </c>
      <c r="D52" s="15">
        <v>12</v>
      </c>
      <c r="E52" s="16">
        <v>300</v>
      </c>
      <c r="F52" s="87">
        <v>12</v>
      </c>
      <c r="G52" s="162" t="s">
        <v>155</v>
      </c>
    </row>
    <row r="53" spans="1:9" x14ac:dyDescent="0.2">
      <c r="A53" s="12">
        <v>33</v>
      </c>
      <c r="B53" s="13" t="s">
        <v>69</v>
      </c>
      <c r="C53" s="18" t="s">
        <v>94</v>
      </c>
      <c r="D53" s="15">
        <v>17</v>
      </c>
      <c r="E53" s="16">
        <v>340</v>
      </c>
      <c r="F53" s="87">
        <v>12</v>
      </c>
      <c r="G53" s="162" t="s">
        <v>154</v>
      </c>
    </row>
    <row r="54" spans="1:9" x14ac:dyDescent="0.2">
      <c r="A54" s="12">
        <v>34</v>
      </c>
      <c r="B54" s="13" t="s">
        <v>70</v>
      </c>
      <c r="C54" s="18" t="s">
        <v>95</v>
      </c>
      <c r="D54" s="15">
        <v>30</v>
      </c>
      <c r="E54" s="16">
        <v>750</v>
      </c>
      <c r="F54" s="87">
        <v>12</v>
      </c>
      <c r="G54" s="162" t="s">
        <v>153</v>
      </c>
    </row>
    <row r="55" spans="1:9" x14ac:dyDescent="0.2">
      <c r="A55" s="12">
        <v>35</v>
      </c>
      <c r="B55" s="13" t="s">
        <v>71</v>
      </c>
      <c r="C55" s="18" t="s">
        <v>93</v>
      </c>
      <c r="D55" s="15">
        <v>30</v>
      </c>
      <c r="E55" s="16">
        <v>750</v>
      </c>
      <c r="F55" s="87">
        <v>12</v>
      </c>
      <c r="G55" s="162" t="s">
        <v>153</v>
      </c>
    </row>
    <row r="56" spans="1:9" x14ac:dyDescent="0.2">
      <c r="A56" s="12">
        <v>36</v>
      </c>
      <c r="B56" s="13" t="s">
        <v>72</v>
      </c>
      <c r="C56" s="18">
        <v>0</v>
      </c>
      <c r="D56" s="15" t="s">
        <v>98</v>
      </c>
      <c r="E56" s="87">
        <v>700</v>
      </c>
      <c r="F56" s="87">
        <v>12</v>
      </c>
      <c r="G56" s="162" t="s">
        <v>193</v>
      </c>
    </row>
    <row r="57" spans="1:9" ht="13.5" thickBot="1" x14ac:dyDescent="0.25">
      <c r="A57" s="12">
        <v>37</v>
      </c>
      <c r="B57" s="20" t="s">
        <v>73</v>
      </c>
      <c r="C57" s="21">
        <v>869</v>
      </c>
      <c r="D57" s="22">
        <v>515</v>
      </c>
      <c r="E57" s="23">
        <v>16691</v>
      </c>
      <c r="F57" s="24">
        <v>12</v>
      </c>
      <c r="G57" s="167" t="s">
        <v>152</v>
      </c>
    </row>
    <row r="58" spans="1:9" ht="13.5" thickBot="1" x14ac:dyDescent="0.25">
      <c r="A58" s="146"/>
      <c r="B58" s="36" t="s">
        <v>6</v>
      </c>
      <c r="C58" s="123"/>
      <c r="D58" s="123"/>
      <c r="E58" s="66">
        <v>128873</v>
      </c>
      <c r="F58" s="82"/>
      <c r="G58" s="168" t="s">
        <v>218</v>
      </c>
    </row>
    <row r="59" spans="1:9" x14ac:dyDescent="0.2">
      <c r="E59" s="169"/>
      <c r="F59" s="1"/>
    </row>
    <row r="60" spans="1:9" ht="13.5" thickBot="1" x14ac:dyDescent="0.25">
      <c r="D60" s="117"/>
      <c r="E60" s="169"/>
      <c r="F60" s="1"/>
      <c r="G60" s="117"/>
    </row>
    <row r="61" spans="1:9" ht="13.5" thickBot="1" x14ac:dyDescent="0.25">
      <c r="A61" s="186" t="s">
        <v>332</v>
      </c>
      <c r="B61" s="187"/>
      <c r="C61" s="170"/>
      <c r="D61" s="170"/>
      <c r="E61" s="170"/>
      <c r="F61" s="79"/>
      <c r="G61" s="170"/>
    </row>
    <row r="62" spans="1:9" ht="13.5" thickBot="1" x14ac:dyDescent="0.25">
      <c r="A62" s="171"/>
      <c r="B62" s="172"/>
      <c r="C62" s="170"/>
      <c r="D62" s="170"/>
      <c r="E62" s="170"/>
      <c r="F62" s="78"/>
      <c r="G62" s="172"/>
      <c r="I62" s="173"/>
    </row>
    <row r="63" spans="1:9" ht="13.5" thickBot="1" x14ac:dyDescent="0.25">
      <c r="A63" s="108" t="s">
        <v>30</v>
      </c>
      <c r="B63" s="75" t="s">
        <v>31</v>
      </c>
      <c r="C63" s="3" t="s">
        <v>32</v>
      </c>
      <c r="D63" s="174" t="s">
        <v>33</v>
      </c>
      <c r="E63" s="174" t="s">
        <v>34</v>
      </c>
      <c r="F63" s="76" t="s">
        <v>35</v>
      </c>
      <c r="G63" s="77" t="s">
        <v>36</v>
      </c>
    </row>
    <row r="64" spans="1:9" x14ac:dyDescent="0.2">
      <c r="A64" s="25">
        <v>1</v>
      </c>
      <c r="B64" s="87" t="s">
        <v>99</v>
      </c>
      <c r="C64" s="87" t="s">
        <v>128</v>
      </c>
      <c r="D64" s="87">
        <v>6</v>
      </c>
      <c r="E64" s="16">
        <v>900</v>
      </c>
      <c r="F64" s="87">
        <v>12</v>
      </c>
      <c r="G64" s="175" t="s">
        <v>196</v>
      </c>
    </row>
    <row r="65" spans="1:7" x14ac:dyDescent="0.2">
      <c r="A65" s="25">
        <v>2</v>
      </c>
      <c r="B65" s="87" t="s">
        <v>100</v>
      </c>
      <c r="C65" s="87" t="s">
        <v>129</v>
      </c>
      <c r="D65" s="87">
        <v>64</v>
      </c>
      <c r="E65" s="162" t="s">
        <v>338</v>
      </c>
      <c r="F65" s="87">
        <v>12</v>
      </c>
      <c r="G65" s="175" t="s">
        <v>197</v>
      </c>
    </row>
    <row r="66" spans="1:7" x14ac:dyDescent="0.2">
      <c r="A66" s="25">
        <v>3</v>
      </c>
      <c r="B66" s="87" t="s">
        <v>101</v>
      </c>
      <c r="C66" s="87" t="s">
        <v>129</v>
      </c>
      <c r="D66" s="87">
        <v>30</v>
      </c>
      <c r="E66" s="162" t="s">
        <v>194</v>
      </c>
      <c r="F66" s="87">
        <v>12</v>
      </c>
      <c r="G66" s="175" t="s">
        <v>168</v>
      </c>
    </row>
    <row r="67" spans="1:7" x14ac:dyDescent="0.2">
      <c r="A67" s="25">
        <v>4</v>
      </c>
      <c r="B67" s="87" t="s">
        <v>102</v>
      </c>
      <c r="C67" s="87" t="s">
        <v>89</v>
      </c>
      <c r="D67" s="87">
        <v>20</v>
      </c>
      <c r="E67" s="162" t="s">
        <v>137</v>
      </c>
      <c r="F67" s="87">
        <v>12</v>
      </c>
      <c r="G67" s="175" t="s">
        <v>155</v>
      </c>
    </row>
    <row r="68" spans="1:7" x14ac:dyDescent="0.2">
      <c r="A68" s="25">
        <v>5</v>
      </c>
      <c r="B68" s="87" t="s">
        <v>103</v>
      </c>
      <c r="C68" s="87" t="s">
        <v>129</v>
      </c>
      <c r="D68" s="87">
        <v>25</v>
      </c>
      <c r="E68" s="162" t="s">
        <v>195</v>
      </c>
      <c r="F68" s="87">
        <v>12</v>
      </c>
      <c r="G68" s="175" t="s">
        <v>159</v>
      </c>
    </row>
    <row r="69" spans="1:7" x14ac:dyDescent="0.2">
      <c r="A69" s="25">
        <v>6</v>
      </c>
      <c r="B69" s="87" t="s">
        <v>104</v>
      </c>
      <c r="C69" s="87" t="s">
        <v>130</v>
      </c>
      <c r="D69" s="87">
        <v>20</v>
      </c>
      <c r="E69" s="162" t="s">
        <v>199</v>
      </c>
      <c r="F69" s="87">
        <v>12</v>
      </c>
      <c r="G69" s="175" t="s">
        <v>211</v>
      </c>
    </row>
    <row r="70" spans="1:7" x14ac:dyDescent="0.2">
      <c r="A70" s="25">
        <v>7</v>
      </c>
      <c r="B70" s="87" t="s">
        <v>105</v>
      </c>
      <c r="C70" s="87" t="s">
        <v>131</v>
      </c>
      <c r="D70" s="87">
        <v>19</v>
      </c>
      <c r="E70" s="162" t="s">
        <v>200</v>
      </c>
      <c r="F70" s="87">
        <v>12</v>
      </c>
      <c r="G70" s="175" t="s">
        <v>212</v>
      </c>
    </row>
    <row r="71" spans="1:7" x14ac:dyDescent="0.2">
      <c r="A71" s="25">
        <v>8</v>
      </c>
      <c r="B71" s="87" t="s">
        <v>106</v>
      </c>
      <c r="C71" s="87" t="s">
        <v>89</v>
      </c>
      <c r="D71" s="87">
        <v>20</v>
      </c>
      <c r="E71" s="162" t="s">
        <v>137</v>
      </c>
      <c r="F71" s="87">
        <v>12</v>
      </c>
      <c r="G71" s="175" t="s">
        <v>155</v>
      </c>
    </row>
    <row r="72" spans="1:7" x14ac:dyDescent="0.2">
      <c r="A72" s="25">
        <v>9</v>
      </c>
      <c r="B72" s="87" t="s">
        <v>107</v>
      </c>
      <c r="C72" s="87" t="s">
        <v>129</v>
      </c>
      <c r="D72" s="87">
        <v>35</v>
      </c>
      <c r="E72" s="162" t="s">
        <v>201</v>
      </c>
      <c r="F72" s="87">
        <v>12</v>
      </c>
      <c r="G72" s="175" t="s">
        <v>193</v>
      </c>
    </row>
    <row r="73" spans="1:7" x14ac:dyDescent="0.2">
      <c r="A73" s="25">
        <v>10</v>
      </c>
      <c r="B73" s="87" t="s">
        <v>108</v>
      </c>
      <c r="C73" s="87" t="s">
        <v>131</v>
      </c>
      <c r="D73" s="87">
        <v>15</v>
      </c>
      <c r="E73" s="162" t="s">
        <v>202</v>
      </c>
      <c r="F73" s="87">
        <v>12</v>
      </c>
      <c r="G73" s="175" t="s">
        <v>206</v>
      </c>
    </row>
    <row r="74" spans="1:7" x14ac:dyDescent="0.2">
      <c r="A74" s="25">
        <v>11</v>
      </c>
      <c r="B74" s="87" t="s">
        <v>109</v>
      </c>
      <c r="C74" s="87" t="s">
        <v>132</v>
      </c>
      <c r="D74" s="87">
        <v>15</v>
      </c>
      <c r="E74" s="162" t="s">
        <v>203</v>
      </c>
      <c r="F74" s="87">
        <v>12</v>
      </c>
      <c r="G74" s="175" t="s">
        <v>196</v>
      </c>
    </row>
    <row r="75" spans="1:7" x14ac:dyDescent="0.2">
      <c r="A75" s="25">
        <v>12</v>
      </c>
      <c r="B75" s="87" t="s">
        <v>110</v>
      </c>
      <c r="C75" s="87" t="s">
        <v>133</v>
      </c>
      <c r="D75" s="87">
        <v>14</v>
      </c>
      <c r="E75" s="162" t="s">
        <v>204</v>
      </c>
      <c r="F75" s="87">
        <v>12</v>
      </c>
      <c r="G75" s="175" t="s">
        <v>213</v>
      </c>
    </row>
    <row r="76" spans="1:7" x14ac:dyDescent="0.2">
      <c r="A76" s="25">
        <v>13</v>
      </c>
      <c r="B76" s="87" t="s">
        <v>111</v>
      </c>
      <c r="C76" s="87" t="s">
        <v>89</v>
      </c>
      <c r="D76" s="87">
        <v>50</v>
      </c>
      <c r="E76" s="162" t="s">
        <v>205</v>
      </c>
      <c r="F76" s="87">
        <v>12</v>
      </c>
      <c r="G76" s="175" t="s">
        <v>153</v>
      </c>
    </row>
    <row r="77" spans="1:7" x14ac:dyDescent="0.2">
      <c r="A77" s="25">
        <v>14</v>
      </c>
      <c r="B77" s="87" t="s">
        <v>112</v>
      </c>
      <c r="C77" s="87" t="s">
        <v>89</v>
      </c>
      <c r="D77" s="87">
        <v>30</v>
      </c>
      <c r="E77" s="162" t="s">
        <v>138</v>
      </c>
      <c r="F77" s="87">
        <v>12</v>
      </c>
      <c r="G77" s="175" t="s">
        <v>183</v>
      </c>
    </row>
    <row r="78" spans="1:7" x14ac:dyDescent="0.2">
      <c r="A78" s="25">
        <v>15</v>
      </c>
      <c r="B78" s="87" t="s">
        <v>113</v>
      </c>
      <c r="C78" s="87" t="s">
        <v>133</v>
      </c>
      <c r="D78" s="87">
        <v>25</v>
      </c>
      <c r="E78" s="162" t="s">
        <v>139</v>
      </c>
      <c r="F78" s="87">
        <v>12</v>
      </c>
      <c r="G78" s="175" t="s">
        <v>181</v>
      </c>
    </row>
    <row r="79" spans="1:7" x14ac:dyDescent="0.2">
      <c r="A79" s="25">
        <v>16</v>
      </c>
      <c r="B79" s="87" t="s">
        <v>114</v>
      </c>
      <c r="C79" s="87" t="s">
        <v>134</v>
      </c>
      <c r="D79" s="87">
        <v>40</v>
      </c>
      <c r="E79" s="162" t="s">
        <v>140</v>
      </c>
      <c r="F79" s="87">
        <v>12</v>
      </c>
      <c r="G79" s="175" t="s">
        <v>184</v>
      </c>
    </row>
    <row r="80" spans="1:7" x14ac:dyDescent="0.2">
      <c r="A80" s="25">
        <v>17</v>
      </c>
      <c r="B80" s="87" t="s">
        <v>115</v>
      </c>
      <c r="C80" s="87" t="s">
        <v>89</v>
      </c>
      <c r="D80" s="87">
        <v>25</v>
      </c>
      <c r="E80" s="162" t="s">
        <v>202</v>
      </c>
      <c r="F80" s="87">
        <v>12</v>
      </c>
      <c r="G80" s="175" t="s">
        <v>206</v>
      </c>
    </row>
    <row r="81" spans="1:7" x14ac:dyDescent="0.2">
      <c r="A81" s="25">
        <v>18</v>
      </c>
      <c r="B81" s="87" t="s">
        <v>116</v>
      </c>
      <c r="C81" s="87" t="s">
        <v>128</v>
      </c>
      <c r="D81" s="87">
        <v>30</v>
      </c>
      <c r="E81" s="162" t="s">
        <v>206</v>
      </c>
      <c r="F81" s="87">
        <v>12</v>
      </c>
      <c r="G81" s="175" t="s">
        <v>214</v>
      </c>
    </row>
    <row r="82" spans="1:7" x14ac:dyDescent="0.2">
      <c r="A82" s="25">
        <v>19</v>
      </c>
      <c r="B82" s="87" t="s">
        <v>117</v>
      </c>
      <c r="C82" s="87" t="s">
        <v>89</v>
      </c>
      <c r="D82" s="87">
        <v>35</v>
      </c>
      <c r="E82" s="162" t="s">
        <v>207</v>
      </c>
      <c r="F82" s="87">
        <v>12</v>
      </c>
      <c r="G82" s="175" t="s">
        <v>216</v>
      </c>
    </row>
    <row r="83" spans="1:7" x14ac:dyDescent="0.2">
      <c r="A83" s="25">
        <v>20</v>
      </c>
      <c r="B83" s="87" t="s">
        <v>118</v>
      </c>
      <c r="C83" s="87" t="s">
        <v>133</v>
      </c>
      <c r="D83" s="87">
        <v>20</v>
      </c>
      <c r="E83" s="162" t="s">
        <v>142</v>
      </c>
      <c r="F83" s="87">
        <v>12</v>
      </c>
      <c r="G83" s="175" t="s">
        <v>185</v>
      </c>
    </row>
    <row r="84" spans="1:7" x14ac:dyDescent="0.2">
      <c r="A84" s="25">
        <v>21</v>
      </c>
      <c r="B84" s="87" t="s">
        <v>119</v>
      </c>
      <c r="C84" s="87" t="s">
        <v>133</v>
      </c>
      <c r="D84" s="87">
        <v>30</v>
      </c>
      <c r="E84" s="162" t="s">
        <v>137</v>
      </c>
      <c r="F84" s="87">
        <v>12</v>
      </c>
      <c r="G84" s="175" t="s">
        <v>155</v>
      </c>
    </row>
    <row r="85" spans="1:7" x14ac:dyDescent="0.2">
      <c r="A85" s="25">
        <v>22</v>
      </c>
      <c r="B85" s="87" t="s">
        <v>120</v>
      </c>
      <c r="C85" s="87" t="s">
        <v>89</v>
      </c>
      <c r="D85" s="87">
        <v>25</v>
      </c>
      <c r="E85" s="162" t="s">
        <v>202</v>
      </c>
      <c r="F85" s="87">
        <v>12</v>
      </c>
      <c r="G85" s="175" t="s">
        <v>206</v>
      </c>
    </row>
    <row r="86" spans="1:7" x14ac:dyDescent="0.2">
      <c r="A86" s="25">
        <v>23</v>
      </c>
      <c r="B86" s="87" t="s">
        <v>121</v>
      </c>
      <c r="C86" s="87" t="s">
        <v>129</v>
      </c>
      <c r="D86" s="87">
        <v>16</v>
      </c>
      <c r="E86" s="162" t="s">
        <v>140</v>
      </c>
      <c r="F86" s="87">
        <v>12</v>
      </c>
      <c r="G86" s="175" t="s">
        <v>184</v>
      </c>
    </row>
    <row r="87" spans="1:7" x14ac:dyDescent="0.2">
      <c r="A87" s="25">
        <v>24</v>
      </c>
      <c r="B87" s="87" t="s">
        <v>122</v>
      </c>
      <c r="C87" s="87" t="s">
        <v>133</v>
      </c>
      <c r="D87" s="87">
        <v>35</v>
      </c>
      <c r="E87" s="162" t="s">
        <v>208</v>
      </c>
      <c r="F87" s="87">
        <v>12</v>
      </c>
      <c r="G87" s="175" t="s">
        <v>215</v>
      </c>
    </row>
    <row r="88" spans="1:7" x14ac:dyDescent="0.2">
      <c r="A88" s="25">
        <v>25</v>
      </c>
      <c r="B88" s="87" t="s">
        <v>123</v>
      </c>
      <c r="C88" s="87" t="s">
        <v>135</v>
      </c>
      <c r="D88" s="87">
        <v>70</v>
      </c>
      <c r="E88" s="162" t="s">
        <v>188</v>
      </c>
      <c r="F88" s="87">
        <v>12</v>
      </c>
      <c r="G88" s="175" t="s">
        <v>196</v>
      </c>
    </row>
    <row r="89" spans="1:7" x14ac:dyDescent="0.2">
      <c r="A89" s="25">
        <v>26</v>
      </c>
      <c r="B89" s="87" t="s">
        <v>124</v>
      </c>
      <c r="C89" s="87" t="s">
        <v>136</v>
      </c>
      <c r="D89" s="87">
        <v>40</v>
      </c>
      <c r="E89" s="162" t="s">
        <v>182</v>
      </c>
      <c r="F89" s="87">
        <v>12</v>
      </c>
      <c r="G89" s="175" t="s">
        <v>186</v>
      </c>
    </row>
    <row r="90" spans="1:7" x14ac:dyDescent="0.2">
      <c r="A90" s="25">
        <v>27</v>
      </c>
      <c r="B90" s="87" t="s">
        <v>125</v>
      </c>
      <c r="C90" s="87" t="s">
        <v>129</v>
      </c>
      <c r="D90" s="87">
        <v>17</v>
      </c>
      <c r="E90" s="162" t="s">
        <v>209</v>
      </c>
      <c r="F90" s="87">
        <v>12</v>
      </c>
      <c r="G90" s="175" t="s">
        <v>154</v>
      </c>
    </row>
    <row r="91" spans="1:7" x14ac:dyDescent="0.2">
      <c r="A91" s="25">
        <v>28</v>
      </c>
      <c r="B91" s="87" t="s">
        <v>126</v>
      </c>
      <c r="C91" s="87" t="s">
        <v>131</v>
      </c>
      <c r="D91" s="87">
        <v>15</v>
      </c>
      <c r="E91" s="162" t="s">
        <v>202</v>
      </c>
      <c r="F91" s="87">
        <v>12</v>
      </c>
      <c r="G91" s="175" t="s">
        <v>206</v>
      </c>
    </row>
    <row r="92" spans="1:7" x14ac:dyDescent="0.2">
      <c r="A92" s="25">
        <v>29</v>
      </c>
      <c r="B92" s="87" t="s">
        <v>127</v>
      </c>
      <c r="C92" s="87" t="s">
        <v>131</v>
      </c>
      <c r="D92" s="87">
        <v>15</v>
      </c>
      <c r="E92" s="162" t="s">
        <v>202</v>
      </c>
      <c r="F92" s="87">
        <v>12</v>
      </c>
      <c r="G92" s="175" t="s">
        <v>206</v>
      </c>
    </row>
    <row r="93" spans="1:7" ht="13.5" thickBot="1" x14ac:dyDescent="0.25">
      <c r="A93" s="117"/>
      <c r="B93" s="176"/>
      <c r="C93" s="177"/>
      <c r="D93" s="177"/>
      <c r="E93" s="177"/>
      <c r="F93" s="177"/>
      <c r="G93" s="176"/>
    </row>
    <row r="94" spans="1:7" ht="13.5" thickBot="1" x14ac:dyDescent="0.25">
      <c r="A94" s="146"/>
      <c r="B94" s="36" t="s">
        <v>6</v>
      </c>
      <c r="C94" s="123"/>
      <c r="D94" s="83">
        <f>SUM(D64:D93)</f>
        <v>801</v>
      </c>
      <c r="E94" s="84" t="s">
        <v>210</v>
      </c>
      <c r="F94" s="123"/>
      <c r="G94" s="164" t="s">
        <v>217</v>
      </c>
    </row>
    <row r="96" spans="1:7" x14ac:dyDescent="0.2">
      <c r="G96" s="117"/>
    </row>
    <row r="97" spans="7:7" x14ac:dyDescent="0.2">
      <c r="G97" s="117"/>
    </row>
  </sheetData>
  <mergeCells count="1">
    <mergeCell ref="A61:B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Edu Expenses</vt:lpstr>
      <vt:lpstr>Food</vt:lpstr>
      <vt:lpstr>BuildingAdministration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</dc:creator>
  <cp:lastModifiedBy>Dileep Bhat</cp:lastModifiedBy>
  <cp:lastPrinted>2011-10-16T19:07:16Z</cp:lastPrinted>
  <dcterms:created xsi:type="dcterms:W3CDTF">2011-04-04T05:29:21Z</dcterms:created>
  <dcterms:modified xsi:type="dcterms:W3CDTF">2011-10-16T22:26:46Z</dcterms:modified>
</cp:coreProperties>
</file>