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mmary" sheetId="1" state="visible" r:id="rId2"/>
    <sheet name="Materials to set up STEM land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<sst xmlns="http://schemas.openxmlformats.org/spreadsheetml/2006/main" count="118" uniqueCount="114">
  <si>
    <t xml:space="preserve">S.No</t>
  </si>
  <si>
    <t xml:space="preserve">Head</t>
  </si>
  <si>
    <r>
      <rPr>
        <b val="true"/>
        <sz val="10"/>
        <rFont val="Arial"/>
        <family val="2"/>
        <charset val="1"/>
      </rPr>
      <t xml:space="preserve">Amount 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year</t>
    </r>
  </si>
  <si>
    <r>
      <rPr>
        <b val="true"/>
        <sz val="10"/>
        <rFont val="Arial"/>
        <family val="2"/>
        <charset val="1"/>
      </rPr>
      <t xml:space="preserve">Amount 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year</t>
    </r>
  </si>
  <si>
    <t xml:space="preserve">Total 2 years</t>
  </si>
  <si>
    <t xml:space="preserve">Notes and details</t>
  </si>
  <si>
    <t xml:space="preserve">Stipend – Senior Youth</t>
  </si>
  <si>
    <r>
      <rPr>
        <sz val="10"/>
        <rFont val="Arial"/>
        <family val="2"/>
        <charset val="1"/>
      </rPr>
      <t xml:space="preserve">Rs.29,000/month in 1</t>
    </r>
    <r>
      <rPr>
        <vertAlign val="superscript"/>
        <sz val="10"/>
        <rFont val="Arial"/>
        <family val="2"/>
        <charset val="1"/>
      </rPr>
      <t xml:space="preserve">st</t>
    </r>
    <r>
      <rPr>
        <sz val="10"/>
        <rFont val="Arial"/>
        <family val="2"/>
        <charset val="1"/>
      </rPr>
      <t xml:space="preserve"> year 9% increment in second year</t>
    </r>
  </si>
  <si>
    <t xml:space="preserve">Stipend for 3 staff</t>
  </si>
  <si>
    <r>
      <rPr>
        <sz val="10"/>
        <rFont val="Arial"/>
        <family val="2"/>
        <charset val="1"/>
      </rPr>
      <t xml:space="preserve">Rs.19,000/month in 1</t>
    </r>
    <r>
      <rPr>
        <vertAlign val="superscript"/>
        <sz val="10"/>
        <rFont val="Arial"/>
        <family val="2"/>
        <charset val="1"/>
      </rPr>
      <t xml:space="preserve">st</t>
    </r>
    <r>
      <rPr>
        <sz val="10"/>
        <rFont val="Arial"/>
        <family val="2"/>
        <charset val="1"/>
      </rPr>
      <t xml:space="preserve"> year, 9% increment in second year</t>
    </r>
  </si>
  <si>
    <t xml:space="preserve">Materials to set up STEM land</t>
  </si>
  <si>
    <t xml:space="preserve">Primarily in the first year mentioned in the corresponding tab, 10% in second year</t>
  </si>
  <si>
    <t xml:space="preserve">Consumables</t>
  </si>
  <si>
    <t xml:space="preserve">Rs.10,000/month for all centers</t>
  </si>
  <si>
    <t xml:space="preserve">Training and travel</t>
  </si>
  <si>
    <t xml:space="preserve">Around Rs.2000/month for conferences, trainings, etc</t>
  </si>
  <si>
    <t xml:space="preserve">Recurring expenses overhead
10% contribution to schools</t>
  </si>
  <si>
    <t xml:space="preserve">The schools and centers incur various expenses to run STEM land centers and we contribute 10% of our running expenses towards them.</t>
  </si>
  <si>
    <t xml:space="preserve">Auroville Unity Fund overhead 1% of total</t>
  </si>
  <si>
    <t xml:space="preserve">Admin overhead for accounting</t>
  </si>
  <si>
    <t xml:space="preserve">Total</t>
  </si>
  <si>
    <t xml:space="preserve">SL No</t>
  </si>
  <si>
    <t xml:space="preserve">Item</t>
  </si>
  <si>
    <t xml:space="preserve">Cost per unit</t>
  </si>
  <si>
    <t xml:space="preserve">Quantity </t>
  </si>
  <si>
    <t xml:space="preserve">Amount</t>
  </si>
  <si>
    <t xml:space="preserve">Cupboards</t>
  </si>
  <si>
    <t xml:space="preserve">Shelves</t>
  </si>
  <si>
    <t xml:space="preserve">Laptops</t>
  </si>
  <si>
    <t xml:space="preserve">Dell Laptops</t>
  </si>
  <si>
    <t xml:space="preserve">Mouse</t>
  </si>
  <si>
    <t xml:space="preserve">Electronics</t>
  </si>
  <si>
    <t xml:space="preserve">Electronic kit</t>
  </si>
  <si>
    <t xml:space="preserve">Soldering station </t>
  </si>
  <si>
    <t xml:space="preserve">Metal Transparent Body Basic Desoldering Pump</t>
  </si>
  <si>
    <t xml:space="preserve">Electronic compnents</t>
  </si>
  <si>
    <t xml:space="preserve">Compnent box metal</t>
  </si>
  <si>
    <t xml:space="preserve">Component box plastic</t>
  </si>
  <si>
    <t xml:space="preserve">Multimeter medium quality</t>
  </si>
  <si>
    <t xml:space="preserve">Multimeter normal quality</t>
  </si>
  <si>
    <t xml:space="preserve">Bosch Glue gun + glue sticks</t>
  </si>
  <si>
    <t xml:space="preserve">Tools tray Stanley</t>
  </si>
  <si>
    <t xml:space="preserve">Female jumper (80 Pcs)</t>
  </si>
  <si>
    <t xml:space="preserve">pin Dual Male jumper (80 Pcs)</t>
  </si>
  <si>
    <t xml:space="preserve">pin Male Female jumper (80 Pcs)</t>
  </si>
  <si>
    <t xml:space="preserve">800 Pcs 40 Values Resistors</t>
  </si>
  <si>
    <t xml:space="preserve">100 pcs 20 values Disc ceramic capacitor</t>
  </si>
  <si>
    <t xml:space="preserve">Bread Boards</t>
  </si>
  <si>
    <t xml:space="preserve">Soldering Aid Tools</t>
  </si>
  <si>
    <t xml:space="preserve">Long Nose Plier</t>
  </si>
  <si>
    <t xml:space="preserve">Stanley Combination Pliers 8" 70-482</t>
  </si>
  <si>
    <t xml:space="preserve">Stanley 9 Way Screwdriver</t>
  </si>
  <si>
    <t xml:space="preserve">Wire Stripper(Cutter)</t>
  </si>
  <si>
    <t xml:space="preserve">Arduino</t>
  </si>
  <si>
    <t xml:space="preserve">UNO R3</t>
  </si>
  <si>
    <t xml:space="preserve">Mini</t>
  </si>
  <si>
    <t xml:space="preserve">Leonardo R3</t>
  </si>
  <si>
    <t xml:space="preserve">Arduino Compatible UNO R3 development board w USB cable</t>
  </si>
  <si>
    <t xml:space="preserve">Sensor </t>
  </si>
  <si>
    <t xml:space="preserve">CP2102 USB 2.0 to TTL UART SERIAL CONVERTER MODULE</t>
  </si>
  <si>
    <t xml:space="preserve">Ultrasonic Distance Measurement</t>
  </si>
  <si>
    <t xml:space="preserve">DS18B20 temperature sensor probe waterproof</t>
  </si>
  <si>
    <t xml:space="preserve">PIR Motion Detection Sensor</t>
  </si>
  <si>
    <t xml:space="preserve">Force sensor </t>
  </si>
  <si>
    <t xml:space="preserve">I2C LCD Backpack </t>
  </si>
  <si>
    <t xml:space="preserve">Digital Light Sensor</t>
  </si>
  <si>
    <t xml:space="preserve">Humidity/Temperature Sensor</t>
  </si>
  <si>
    <t xml:space="preserve">mic</t>
  </si>
  <si>
    <t xml:space="preserve">MIC Sound Sensor</t>
  </si>
  <si>
    <t xml:space="preserve">Laser Diode - 5mW 650nm Red</t>
  </si>
  <si>
    <t xml:space="preserve">Key sensor</t>
  </si>
  <si>
    <t xml:space="preserve">20 X LDR Photocell Resistor Sensor LIGHT DEPENDENT RESISTOR 20 Pcs for Projects.</t>
  </si>
  <si>
    <t xml:space="preserve">Makey Makey board</t>
  </si>
  <si>
    <t xml:space="preserve">Raspberry pit</t>
  </si>
  <si>
    <t xml:space="preserve">Raspberry pi zero with sd card adapters</t>
  </si>
  <si>
    <t xml:space="preserve">Raspberry pi 3b complete kit</t>
  </si>
  <si>
    <t xml:space="preserve">Digital Meters</t>
  </si>
  <si>
    <t xml:space="preserve">Distance Meter</t>
  </si>
  <si>
    <t xml:space="preserve">Sound meter</t>
  </si>
  <si>
    <t xml:space="preserve">Lux Meter</t>
  </si>
  <si>
    <t xml:space="preserve">Weight scale</t>
  </si>
  <si>
    <t xml:space="preserve">Hang weight scale</t>
  </si>
  <si>
    <t xml:space="preserve">Time (stop watches)</t>
  </si>
  <si>
    <t xml:space="preserve">Vernier Calliper</t>
  </si>
  <si>
    <t xml:space="preserve">Batteries</t>
  </si>
  <si>
    <t xml:space="preserve">Rechargable batteries + adaptor</t>
  </si>
  <si>
    <t xml:space="preserve">Rechargable batteries (2700 mAh - AA)</t>
  </si>
  <si>
    <t xml:space="preserve">Rechargable batteries (2500 mAh – AA)</t>
  </si>
  <si>
    <t xml:space="preserve">Rechargable batteries (AAA)</t>
  </si>
  <si>
    <t xml:space="preserve">Rubik's cube</t>
  </si>
  <si>
    <t xml:space="preserve">Games</t>
  </si>
  <si>
    <t xml:space="preserve">Square Off</t>
  </si>
  <si>
    <t xml:space="preserve">Six</t>
  </si>
  <si>
    <t xml:space="preserve">Y Ball</t>
  </si>
  <si>
    <t xml:space="preserve">Cast puzzle metal</t>
  </si>
  <si>
    <t xml:space="preserve">Montessori Material</t>
  </si>
  <si>
    <t xml:space="preserve">Dienes Blocks(Plastic)</t>
  </si>
  <si>
    <t xml:space="preserve">Jodo Cube</t>
  </si>
  <si>
    <t xml:space="preserve">Jodo – Straws</t>
  </si>
  <si>
    <t xml:space="preserve">Geo-board</t>
  </si>
  <si>
    <t xml:space="preserve">Ganitmala (100) - Whole Class</t>
  </si>
  <si>
    <t xml:space="preserve">Integer Ganitmala (200 Beads)</t>
  </si>
  <si>
    <t xml:space="preserve">Ganit Rack (Double Rod)</t>
  </si>
  <si>
    <t xml:space="preserve">Teacher’s Ganit Rack (Double Rod)</t>
  </si>
  <si>
    <t xml:space="preserve">Balance (Brass)</t>
  </si>
  <si>
    <t xml:space="preserve">Fraction Kit</t>
  </si>
  <si>
    <t xml:space="preserve">Long Division</t>
  </si>
  <si>
    <t xml:space="preserve">Area</t>
  </si>
  <si>
    <t xml:space="preserve">Degree</t>
  </si>
  <si>
    <t xml:space="preserve">Percentage</t>
  </si>
  <si>
    <t xml:space="preserve">LC Binomial Cubes</t>
  </si>
  <si>
    <t xml:space="preserve">LC Trinomial Cubes</t>
  </si>
  <si>
    <t xml:space="preserve">Mindstorms</t>
  </si>
  <si>
    <t xml:space="preserve">Lego Mindstorms EV3 31313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</si>
</sst>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₹-4009]#,##0.00;[RED]\-[$₹-4009]#,##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vertAlign val="superscript"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2.8"/>
  <cols>
    <col collapsed="false" hidden="false" max="1" min="1" style="1" width="5.3265306122449"/>
    <col collapsed="false" hidden="false" max="2" min="2" style="2" width="28.265306122449"/>
    <col collapsed="false" hidden="false" max="3" min="3" style="0" width="14.0459183673469"/>
    <col collapsed="false" hidden="false" max="4" min="4" style="0" width="14.4081632653061"/>
    <col collapsed="false" hidden="false" max="5" min="5" style="0" width="14.6887755102041"/>
    <col collapsed="false" hidden="false" max="6" min="6" style="0" width="48.7295918367347"/>
    <col collapsed="false" hidden="false" max="1025" min="7" style="0" width="11.5204081632653"/>
  </cols>
  <sheetData>
    <row r="1" customFormat="false" ht="14" hidden="false" customHeight="false" outlineLevel="0" collapsed="false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4" t="s">
        <v>5</v>
      </c>
    </row>
    <row r="2" customFormat="false" ht="13.5" hidden="false" customHeight="false" outlineLevel="0" collapsed="false">
      <c r="A2" s="6" t="n">
        <v>1</v>
      </c>
      <c r="B2" s="7" t="s">
        <v>6</v>
      </c>
      <c r="C2" s="8" t="n">
        <f aca="false">29000*12</f>
        <v>348000</v>
      </c>
      <c r="D2" s="8" t="n">
        <f aca="false">C2*1.09</f>
        <v>379320</v>
      </c>
      <c r="E2" s="8" t="n">
        <f aca="false">D2+C2</f>
        <v>727320</v>
      </c>
      <c r="F2" s="7" t="s">
        <v>7</v>
      </c>
    </row>
    <row r="3" customFormat="false" ht="13.5" hidden="false" customHeight="false" outlineLevel="0" collapsed="false">
      <c r="A3" s="6" t="n">
        <v>2</v>
      </c>
      <c r="B3" s="7" t="s">
        <v>8</v>
      </c>
      <c r="C3" s="8" t="n">
        <f aca="false">19000*12*3</f>
        <v>684000</v>
      </c>
      <c r="D3" s="8" t="n">
        <f aca="false">C3*1.09</f>
        <v>745560</v>
      </c>
      <c r="E3" s="8" t="n">
        <f aca="false">D3+C3</f>
        <v>1429560</v>
      </c>
      <c r="F3" s="7" t="s">
        <v>9</v>
      </c>
    </row>
    <row r="4" customFormat="false" ht="25" hidden="false" customHeight="false" outlineLevel="0" collapsed="false">
      <c r="A4" s="6" t="n">
        <v>3</v>
      </c>
      <c r="B4" s="7" t="s">
        <v>10</v>
      </c>
      <c r="C4" s="8" t="n">
        <f aca="false">'Materials to set up STEM land'!E117</f>
        <v>1148553</v>
      </c>
      <c r="D4" s="8" t="n">
        <f aca="false">C4*0.1</f>
        <v>114855.3</v>
      </c>
      <c r="E4" s="8" t="n">
        <f aca="false">D4+C4</f>
        <v>1263408.3</v>
      </c>
      <c r="F4" s="7" t="s">
        <v>11</v>
      </c>
    </row>
    <row r="5" customFormat="false" ht="13.5" hidden="false" customHeight="false" outlineLevel="0" collapsed="false">
      <c r="A5" s="6" t="n">
        <v>4</v>
      </c>
      <c r="B5" s="7" t="s">
        <v>12</v>
      </c>
      <c r="C5" s="8" t="n">
        <f aca="false">10000*12</f>
        <v>120000</v>
      </c>
      <c r="D5" s="8" t="n">
        <f aca="false">C5</f>
        <v>120000</v>
      </c>
      <c r="E5" s="8" t="n">
        <f aca="false">D5+C5</f>
        <v>240000</v>
      </c>
      <c r="F5" s="7" t="s">
        <v>13</v>
      </c>
    </row>
    <row r="6" customFormat="false" ht="13.5" hidden="false" customHeight="false" outlineLevel="0" collapsed="false">
      <c r="A6" s="6" t="n">
        <v>5</v>
      </c>
      <c r="B6" s="7" t="s">
        <v>14</v>
      </c>
      <c r="C6" s="8" t="n">
        <f aca="false">2000*4*12</f>
        <v>96000</v>
      </c>
      <c r="D6" s="8" t="n">
        <f aca="false">C6*1.09</f>
        <v>104640</v>
      </c>
      <c r="E6" s="8" t="n">
        <f aca="false">D6+C6</f>
        <v>200640</v>
      </c>
      <c r="F6" s="7" t="s">
        <v>15</v>
      </c>
    </row>
    <row r="7" customFormat="false" ht="36.5" hidden="false" customHeight="false" outlineLevel="0" collapsed="false">
      <c r="A7" s="6" t="n">
        <v>6</v>
      </c>
      <c r="B7" s="7" t="s">
        <v>16</v>
      </c>
      <c r="C7" s="8" t="n">
        <f aca="false">(C2+C3+C5+C6)*0.1</f>
        <v>124800</v>
      </c>
      <c r="D7" s="8" t="n">
        <f aca="false">(D2+D3+D5+D6)*0.1</f>
        <v>134952</v>
      </c>
      <c r="E7" s="8" t="n">
        <f aca="false">D7+C7</f>
        <v>259752</v>
      </c>
      <c r="F7" s="7" t="s">
        <v>17</v>
      </c>
    </row>
    <row r="8" customFormat="false" ht="25" hidden="false" customHeight="false" outlineLevel="0" collapsed="false">
      <c r="A8" s="6" t="n">
        <v>7</v>
      </c>
      <c r="B8" s="7" t="s">
        <v>18</v>
      </c>
      <c r="C8" s="8" t="n">
        <f aca="false">C9*0.01</f>
        <v>25468.2121212121</v>
      </c>
      <c r="D8" s="8" t="n">
        <f aca="false">D9*0.01</f>
        <v>16154.8212121212</v>
      </c>
      <c r="E8" s="8" t="n">
        <f aca="false">D8+C8</f>
        <v>41623.0333333333</v>
      </c>
      <c r="F8" s="7" t="s">
        <v>19</v>
      </c>
    </row>
    <row r="9" customFormat="false" ht="13.5" hidden="false" customHeight="false" outlineLevel="0" collapsed="false">
      <c r="A9" s="6"/>
      <c r="B9" s="7" t="s">
        <v>20</v>
      </c>
      <c r="C9" s="8" t="n">
        <f aca="false">SUM(C2:C7)/0.99</f>
        <v>2546821.21212121</v>
      </c>
      <c r="D9" s="8" t="n">
        <f aca="false">SUM(D2:D7)/0.99</f>
        <v>1615482.12121212</v>
      </c>
      <c r="E9" s="8" t="n">
        <f aca="false">C9+D9</f>
        <v>4162303.33333333</v>
      </c>
      <c r="F9" s="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7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37" activeCellId="0" sqref="B37"/>
    </sheetView>
  </sheetViews>
  <sheetFormatPr defaultRowHeight="12.8"/>
  <cols>
    <col collapsed="false" hidden="false" max="1" min="1" style="9" width="6.61224489795918"/>
    <col collapsed="false" hidden="false" max="2" min="2" style="0" width="74.3418367346939"/>
    <col collapsed="false" hidden="false" max="3" min="3" style="10" width="13.2295918367347"/>
    <col collapsed="false" hidden="false" max="4" min="4" style="0" width="11.8775510204082"/>
    <col collapsed="false" hidden="false" max="5" min="5" style="0" width="11.6071428571429"/>
    <col collapsed="false" hidden="false" max="1025" min="6" style="0" width="11.8775510204082"/>
  </cols>
  <sheetData>
    <row r="1" customFormat="false" ht="12.8" hidden="false" customHeight="false" outlineLevel="0" collapsed="false">
      <c r="A1" s="11" t="s">
        <v>21</v>
      </c>
      <c r="B1" s="12" t="s">
        <v>22</v>
      </c>
      <c r="C1" s="13" t="s">
        <v>23</v>
      </c>
      <c r="D1" s="13" t="s">
        <v>24</v>
      </c>
      <c r="E1" s="14" t="s">
        <v>25</v>
      </c>
    </row>
    <row r="2" customFormat="false" ht="12.8" hidden="false" customHeight="false" outlineLevel="0" collapsed="false">
      <c r="A2" s="15"/>
      <c r="B2" s="16" t="s">
        <v>26</v>
      </c>
      <c r="C2" s="17"/>
      <c r="D2" s="18"/>
      <c r="E2" s="19"/>
    </row>
    <row r="3" customFormat="false" ht="12.8" hidden="false" customHeight="false" outlineLevel="0" collapsed="false">
      <c r="A3" s="15" t="n">
        <v>1</v>
      </c>
      <c r="B3" s="20" t="s">
        <v>27</v>
      </c>
      <c r="C3" s="18" t="n">
        <v>10000</v>
      </c>
      <c r="D3" s="18" t="n">
        <v>6</v>
      </c>
      <c r="E3" s="19" t="n">
        <f aca="false">C3*D3</f>
        <v>60000</v>
      </c>
    </row>
    <row r="4" customFormat="false" ht="12.8" hidden="false" customHeight="false" outlineLevel="0" collapsed="false">
      <c r="A4" s="15"/>
      <c r="B4" s="16" t="s">
        <v>28</v>
      </c>
      <c r="C4" s="18"/>
      <c r="D4" s="18"/>
      <c r="E4" s="19"/>
    </row>
    <row r="5" customFormat="false" ht="12.8" hidden="false" customHeight="false" outlineLevel="0" collapsed="false">
      <c r="A5" s="15" t="n">
        <v>2</v>
      </c>
      <c r="B5" s="20" t="s">
        <v>29</v>
      </c>
      <c r="C5" s="18" t="n">
        <v>28000</v>
      </c>
      <c r="D5" s="18" t="n">
        <v>15</v>
      </c>
      <c r="E5" s="19" t="n">
        <f aca="false">C5*D5</f>
        <v>420000</v>
      </c>
    </row>
    <row r="6" customFormat="false" ht="12.8" hidden="false" customHeight="false" outlineLevel="0" collapsed="false">
      <c r="A6" s="15" t="n">
        <v>3</v>
      </c>
      <c r="B6" s="20" t="s">
        <v>30</v>
      </c>
      <c r="C6" s="18" t="n">
        <v>345</v>
      </c>
      <c r="D6" s="18" t="n">
        <v>15</v>
      </c>
      <c r="E6" s="19" t="n">
        <f aca="false">C6*D6</f>
        <v>5175</v>
      </c>
    </row>
    <row r="7" customFormat="false" ht="12.8" hidden="false" customHeight="false" outlineLevel="0" collapsed="false">
      <c r="A7" s="15"/>
      <c r="B7" s="16" t="s">
        <v>31</v>
      </c>
      <c r="C7" s="18"/>
      <c r="D7" s="18"/>
      <c r="E7" s="19"/>
    </row>
    <row r="8" customFormat="false" ht="12.8" hidden="false" customHeight="false" outlineLevel="0" collapsed="false">
      <c r="A8" s="15" t="n">
        <v>4</v>
      </c>
      <c r="B8" s="20" t="s">
        <v>32</v>
      </c>
      <c r="C8" s="18" t="n">
        <v>5000</v>
      </c>
      <c r="D8" s="18" t="n">
        <v>3</v>
      </c>
      <c r="E8" s="19" t="n">
        <f aca="false">C8*D8</f>
        <v>15000</v>
      </c>
    </row>
    <row r="9" customFormat="false" ht="12.8" hidden="false" customHeight="false" outlineLevel="0" collapsed="false">
      <c r="A9" s="15" t="n">
        <v>5</v>
      </c>
      <c r="B9" s="20" t="s">
        <v>33</v>
      </c>
      <c r="C9" s="18" t="n">
        <v>2500</v>
      </c>
      <c r="D9" s="18" t="n">
        <v>3</v>
      </c>
      <c r="E9" s="19" t="n">
        <f aca="false">C9*D9</f>
        <v>7500</v>
      </c>
    </row>
    <row r="10" customFormat="false" ht="13.8" hidden="false" customHeight="false" outlineLevel="0" collapsed="false">
      <c r="A10" s="15" t="n">
        <v>6</v>
      </c>
      <c r="B10" s="19" t="s">
        <v>34</v>
      </c>
      <c r="C10" s="21" t="n">
        <v>200</v>
      </c>
      <c r="D10" s="18" t="n">
        <v>6</v>
      </c>
      <c r="E10" s="19" t="n">
        <f aca="false">C10*D10</f>
        <v>1200</v>
      </c>
    </row>
    <row r="11" customFormat="false" ht="12.8" hidden="false" customHeight="false" outlineLevel="0" collapsed="false">
      <c r="A11" s="15" t="n">
        <v>7</v>
      </c>
      <c r="B11" s="20" t="s">
        <v>35</v>
      </c>
      <c r="C11" s="18" t="n">
        <v>10000</v>
      </c>
      <c r="D11" s="18" t="n">
        <v>3</v>
      </c>
      <c r="E11" s="19" t="n">
        <f aca="false">C11*D11</f>
        <v>30000</v>
      </c>
    </row>
    <row r="12" customFormat="false" ht="12.8" hidden="false" customHeight="false" outlineLevel="0" collapsed="false">
      <c r="A12" s="15" t="n">
        <v>8</v>
      </c>
      <c r="B12" s="20" t="s">
        <v>36</v>
      </c>
      <c r="C12" s="18" t="n">
        <v>2500</v>
      </c>
      <c r="D12" s="19" t="n">
        <v>6</v>
      </c>
      <c r="E12" s="19" t="n">
        <f aca="false">C12*D12</f>
        <v>15000</v>
      </c>
    </row>
    <row r="13" customFormat="false" ht="12.8" hidden="false" customHeight="false" outlineLevel="0" collapsed="false">
      <c r="A13" s="15" t="n">
        <v>9</v>
      </c>
      <c r="B13" s="20" t="s">
        <v>37</v>
      </c>
      <c r="C13" s="18" t="n">
        <v>300</v>
      </c>
      <c r="D13" s="18" t="n">
        <v>3</v>
      </c>
      <c r="E13" s="19" t="n">
        <f aca="false">C13*D13</f>
        <v>900</v>
      </c>
    </row>
    <row r="14" customFormat="false" ht="12.8" hidden="false" customHeight="false" outlineLevel="0" collapsed="false">
      <c r="A14" s="15" t="n">
        <v>10</v>
      </c>
      <c r="B14" s="20" t="s">
        <v>38</v>
      </c>
      <c r="C14" s="18" t="n">
        <v>900</v>
      </c>
      <c r="D14" s="18" t="n">
        <v>3</v>
      </c>
      <c r="E14" s="19" t="n">
        <f aca="false">C14*D14</f>
        <v>2700</v>
      </c>
    </row>
    <row r="15" customFormat="false" ht="12.8" hidden="false" customHeight="false" outlineLevel="0" collapsed="false">
      <c r="A15" s="15" t="n">
        <v>11</v>
      </c>
      <c r="B15" s="20" t="s">
        <v>39</v>
      </c>
      <c r="C15" s="18" t="n">
        <v>200</v>
      </c>
      <c r="D15" s="18" t="n">
        <v>10</v>
      </c>
      <c r="E15" s="19" t="n">
        <f aca="false">C15*D15</f>
        <v>2000</v>
      </c>
    </row>
    <row r="16" customFormat="false" ht="12.8" hidden="false" customHeight="false" outlineLevel="0" collapsed="false">
      <c r="A16" s="15" t="n">
        <v>12</v>
      </c>
      <c r="B16" s="20" t="s">
        <v>40</v>
      </c>
      <c r="C16" s="18" t="n">
        <v>3000</v>
      </c>
      <c r="D16" s="18" t="n">
        <v>3</v>
      </c>
      <c r="E16" s="19" t="n">
        <f aca="false">C16*D16</f>
        <v>9000</v>
      </c>
    </row>
    <row r="17" customFormat="false" ht="12.8" hidden="false" customHeight="false" outlineLevel="0" collapsed="false">
      <c r="A17" s="15" t="n">
        <v>13</v>
      </c>
      <c r="B17" s="20" t="s">
        <v>41</v>
      </c>
      <c r="C17" s="18" t="n">
        <v>3000</v>
      </c>
      <c r="D17" s="18" t="n">
        <v>3</v>
      </c>
      <c r="E17" s="19" t="n">
        <f aca="false">C17*D17</f>
        <v>9000</v>
      </c>
    </row>
    <row r="18" customFormat="false" ht="13.8" hidden="false" customHeight="false" outlineLevel="0" collapsed="false">
      <c r="A18" s="15" t="n">
        <v>14</v>
      </c>
      <c r="B18" s="19" t="s">
        <v>42</v>
      </c>
      <c r="C18" s="21" t="n">
        <v>300</v>
      </c>
      <c r="D18" s="18" t="n">
        <v>6</v>
      </c>
      <c r="E18" s="19" t="n">
        <f aca="false">C18*D18</f>
        <v>1800</v>
      </c>
    </row>
    <row r="19" customFormat="false" ht="13.8" hidden="false" customHeight="false" outlineLevel="0" collapsed="false">
      <c r="A19" s="15" t="n">
        <v>15</v>
      </c>
      <c r="B19" s="19" t="s">
        <v>43</v>
      </c>
      <c r="C19" s="21" t="n">
        <v>300</v>
      </c>
      <c r="D19" s="18" t="n">
        <v>6</v>
      </c>
      <c r="E19" s="19" t="n">
        <f aca="false">C19*D19</f>
        <v>1800</v>
      </c>
    </row>
    <row r="20" customFormat="false" ht="13.8" hidden="false" customHeight="false" outlineLevel="0" collapsed="false">
      <c r="A20" s="15" t="n">
        <v>16</v>
      </c>
      <c r="B20" s="19" t="s">
        <v>44</v>
      </c>
      <c r="C20" s="21" t="n">
        <v>300</v>
      </c>
      <c r="D20" s="18" t="n">
        <v>6</v>
      </c>
      <c r="E20" s="19" t="n">
        <f aca="false">C20*D20</f>
        <v>1800</v>
      </c>
    </row>
    <row r="21" customFormat="false" ht="13.8" hidden="false" customHeight="false" outlineLevel="0" collapsed="false">
      <c r="A21" s="15" t="n">
        <v>17</v>
      </c>
      <c r="B21" s="19" t="s">
        <v>45</v>
      </c>
      <c r="C21" s="21" t="n">
        <v>300</v>
      </c>
      <c r="D21" s="18" t="n">
        <v>3</v>
      </c>
      <c r="E21" s="19" t="n">
        <f aca="false">C21*D21</f>
        <v>900</v>
      </c>
    </row>
    <row r="22" customFormat="false" ht="13.8" hidden="false" customHeight="false" outlineLevel="0" collapsed="false">
      <c r="A22" s="15" t="n">
        <v>18</v>
      </c>
      <c r="B22" s="19" t="s">
        <v>46</v>
      </c>
      <c r="C22" s="21" t="n">
        <v>200</v>
      </c>
      <c r="D22" s="18" t="n">
        <v>3</v>
      </c>
      <c r="E22" s="19" t="n">
        <f aca="false">C22*D22</f>
        <v>600</v>
      </c>
    </row>
    <row r="23" customFormat="false" ht="12.8" hidden="false" customHeight="false" outlineLevel="0" collapsed="false">
      <c r="A23" s="15" t="n">
        <v>19</v>
      </c>
      <c r="B23" s="19" t="s">
        <v>47</v>
      </c>
      <c r="C23" s="17" t="n">
        <v>200</v>
      </c>
      <c r="D23" s="18" t="n">
        <v>15</v>
      </c>
      <c r="E23" s="19" t="n">
        <f aca="false">C23*D23</f>
        <v>3000</v>
      </c>
    </row>
    <row r="24" customFormat="false" ht="13.8" hidden="false" customHeight="false" outlineLevel="0" collapsed="false">
      <c r="A24" s="15" t="n">
        <v>20</v>
      </c>
      <c r="B24" s="19" t="s">
        <v>48</v>
      </c>
      <c r="C24" s="21" t="n">
        <v>690</v>
      </c>
      <c r="D24" s="18" t="n">
        <v>3</v>
      </c>
      <c r="E24" s="19" t="n">
        <f aca="false">C24*D24</f>
        <v>2070</v>
      </c>
    </row>
    <row r="25" customFormat="false" ht="13.8" hidden="false" customHeight="false" outlineLevel="0" collapsed="false">
      <c r="A25" s="15" t="n">
        <v>21</v>
      </c>
      <c r="B25" s="19" t="s">
        <v>49</v>
      </c>
      <c r="C25" s="21" t="n">
        <v>156</v>
      </c>
      <c r="D25" s="18" t="n">
        <v>3</v>
      </c>
      <c r="E25" s="19" t="n">
        <f aca="false">C25*D25</f>
        <v>468</v>
      </c>
    </row>
    <row r="26" customFormat="false" ht="13.8" hidden="false" customHeight="false" outlineLevel="0" collapsed="false">
      <c r="A26" s="15" t="n">
        <v>22</v>
      </c>
      <c r="B26" s="19" t="s">
        <v>50</v>
      </c>
      <c r="C26" s="21" t="n">
        <v>169</v>
      </c>
      <c r="D26" s="18" t="n">
        <v>3</v>
      </c>
      <c r="E26" s="19" t="n">
        <f aca="false">C26*D26</f>
        <v>507</v>
      </c>
    </row>
    <row r="27" customFormat="false" ht="13.8" hidden="false" customHeight="false" outlineLevel="0" collapsed="false">
      <c r="A27" s="15" t="n">
        <v>23</v>
      </c>
      <c r="B27" s="19" t="s">
        <v>51</v>
      </c>
      <c r="C27" s="21" t="n">
        <v>495</v>
      </c>
      <c r="D27" s="18" t="n">
        <v>3</v>
      </c>
      <c r="E27" s="19" t="n">
        <f aca="false">C27*D27</f>
        <v>1485</v>
      </c>
    </row>
    <row r="28" customFormat="false" ht="13.8" hidden="false" customHeight="false" outlineLevel="0" collapsed="false">
      <c r="A28" s="15" t="n">
        <v>24</v>
      </c>
      <c r="B28" s="19" t="s">
        <v>52</v>
      </c>
      <c r="C28" s="21" t="n">
        <v>555</v>
      </c>
      <c r="D28" s="18" t="n">
        <v>3</v>
      </c>
      <c r="E28" s="19" t="n">
        <f aca="false">C28*D28</f>
        <v>1665</v>
      </c>
    </row>
    <row r="29" customFormat="false" ht="12.8" hidden="false" customHeight="false" outlineLevel="0" collapsed="false">
      <c r="A29" s="15"/>
      <c r="B29" s="16" t="s">
        <v>53</v>
      </c>
      <c r="C29" s="18"/>
      <c r="D29" s="19"/>
      <c r="E29" s="19"/>
    </row>
    <row r="30" customFormat="false" ht="12.8" hidden="false" customHeight="false" outlineLevel="0" collapsed="false">
      <c r="A30" s="15" t="n">
        <v>25</v>
      </c>
      <c r="B30" s="20" t="s">
        <v>54</v>
      </c>
      <c r="C30" s="18" t="n">
        <v>400</v>
      </c>
      <c r="D30" s="19" t="n">
        <v>10</v>
      </c>
      <c r="E30" s="19" t="n">
        <f aca="false">C30*D30</f>
        <v>4000</v>
      </c>
    </row>
    <row r="31" customFormat="false" ht="12.8" hidden="false" customHeight="false" outlineLevel="0" collapsed="false">
      <c r="A31" s="15" t="n">
        <v>26</v>
      </c>
      <c r="B31" s="20" t="s">
        <v>55</v>
      </c>
      <c r="C31" s="18" t="n">
        <v>300</v>
      </c>
      <c r="D31" s="19" t="n">
        <v>6</v>
      </c>
      <c r="E31" s="19" t="n">
        <f aca="false">C31*D31</f>
        <v>1800</v>
      </c>
    </row>
    <row r="32" customFormat="false" ht="13.8" hidden="false" customHeight="false" outlineLevel="0" collapsed="false">
      <c r="A32" s="15" t="n">
        <v>27</v>
      </c>
      <c r="B32" s="19" t="s">
        <v>56</v>
      </c>
      <c r="C32" s="21" t="n">
        <v>800</v>
      </c>
      <c r="D32" s="19" t="n">
        <v>6</v>
      </c>
      <c r="E32" s="19" t="n">
        <f aca="false">C32*D32</f>
        <v>4800</v>
      </c>
    </row>
    <row r="33" customFormat="false" ht="13.8" hidden="false" customHeight="false" outlineLevel="0" collapsed="false">
      <c r="A33" s="15" t="n">
        <v>28</v>
      </c>
      <c r="B33" s="19" t="s">
        <v>57</v>
      </c>
      <c r="C33" s="21" t="n">
        <v>469</v>
      </c>
      <c r="D33" s="19" t="n">
        <v>3</v>
      </c>
      <c r="E33" s="19" t="n">
        <f aca="false">C33*D33</f>
        <v>1407</v>
      </c>
    </row>
    <row r="34" customFormat="false" ht="12.8" hidden="false" customHeight="false" outlineLevel="0" collapsed="false">
      <c r="A34" s="15" t="n">
        <v>29</v>
      </c>
      <c r="B34" s="16" t="s">
        <v>58</v>
      </c>
      <c r="C34" s="19"/>
      <c r="D34" s="18"/>
      <c r="E34" s="19"/>
    </row>
    <row r="35" customFormat="false" ht="13.8" hidden="false" customHeight="false" outlineLevel="0" collapsed="false">
      <c r="A35" s="15" t="n">
        <v>30</v>
      </c>
      <c r="B35" s="19" t="s">
        <v>59</v>
      </c>
      <c r="C35" s="21" t="n">
        <v>250</v>
      </c>
      <c r="D35" s="18" t="n">
        <v>6</v>
      </c>
      <c r="E35" s="19" t="n">
        <f aca="false">C35*D35</f>
        <v>1500</v>
      </c>
    </row>
    <row r="36" customFormat="false" ht="13.8" hidden="false" customHeight="false" outlineLevel="0" collapsed="false">
      <c r="A36" s="15" t="n">
        <v>31</v>
      </c>
      <c r="B36" s="19" t="s">
        <v>60</v>
      </c>
      <c r="C36" s="21" t="n">
        <v>200</v>
      </c>
      <c r="D36" s="18" t="n">
        <v>6</v>
      </c>
      <c r="E36" s="19"/>
    </row>
    <row r="37" customFormat="false" ht="13.8" hidden="false" customHeight="false" outlineLevel="0" collapsed="false">
      <c r="A37" s="15" t="n">
        <v>32</v>
      </c>
      <c r="B37" s="19" t="s">
        <v>61</v>
      </c>
      <c r="C37" s="21" t="n">
        <v>400</v>
      </c>
      <c r="D37" s="18" t="n">
        <v>6</v>
      </c>
      <c r="E37" s="19" t="n">
        <f aca="false">C37*D37</f>
        <v>2400</v>
      </c>
    </row>
    <row r="38" customFormat="false" ht="13.8" hidden="false" customHeight="false" outlineLevel="0" collapsed="false">
      <c r="A38" s="15" t="n">
        <v>33</v>
      </c>
      <c r="B38" s="19" t="s">
        <v>62</v>
      </c>
      <c r="C38" s="21" t="n">
        <v>200</v>
      </c>
      <c r="D38" s="18" t="n">
        <v>6</v>
      </c>
      <c r="E38" s="19" t="n">
        <f aca="false">C38*D38</f>
        <v>1200</v>
      </c>
    </row>
    <row r="39" customFormat="false" ht="13.8" hidden="false" customHeight="false" outlineLevel="0" collapsed="false">
      <c r="A39" s="15" t="n">
        <v>34</v>
      </c>
      <c r="B39" s="19" t="s">
        <v>63</v>
      </c>
      <c r="C39" s="21" t="n">
        <v>900</v>
      </c>
      <c r="D39" s="18" t="n">
        <v>6</v>
      </c>
      <c r="E39" s="19" t="n">
        <f aca="false">C39*D39</f>
        <v>5400</v>
      </c>
    </row>
    <row r="40" customFormat="false" ht="13.8" hidden="false" customHeight="false" outlineLevel="0" collapsed="false">
      <c r="A40" s="15" t="n">
        <v>35</v>
      </c>
      <c r="B40" s="19" t="s">
        <v>64</v>
      </c>
      <c r="C40" s="21" t="n">
        <v>300</v>
      </c>
      <c r="D40" s="18" t="n">
        <v>6</v>
      </c>
      <c r="E40" s="19" t="n">
        <f aca="false">C40*D40</f>
        <v>1800</v>
      </c>
    </row>
    <row r="41" customFormat="false" ht="13.8" hidden="false" customHeight="false" outlineLevel="0" collapsed="false">
      <c r="A41" s="15" t="n">
        <v>36</v>
      </c>
      <c r="B41" s="19" t="s">
        <v>65</v>
      </c>
      <c r="C41" s="21" t="n">
        <v>400</v>
      </c>
      <c r="D41" s="18" t="n">
        <v>6</v>
      </c>
      <c r="E41" s="19" t="n">
        <f aca="false">C41*D41</f>
        <v>2400</v>
      </c>
    </row>
    <row r="42" customFormat="false" ht="13.8" hidden="false" customHeight="false" outlineLevel="0" collapsed="false">
      <c r="A42" s="15" t="n">
        <v>37</v>
      </c>
      <c r="B42" s="19" t="s">
        <v>66</v>
      </c>
      <c r="C42" s="21" t="n">
        <v>700</v>
      </c>
      <c r="D42" s="18" t="n">
        <v>6</v>
      </c>
      <c r="E42" s="19" t="n">
        <f aca="false">C42*D42</f>
        <v>4200</v>
      </c>
    </row>
    <row r="43" customFormat="false" ht="13.8" hidden="false" customHeight="false" outlineLevel="0" collapsed="false">
      <c r="A43" s="15" t="n">
        <v>38</v>
      </c>
      <c r="B43" s="19" t="s">
        <v>67</v>
      </c>
      <c r="C43" s="21" t="n">
        <v>30</v>
      </c>
      <c r="D43" s="18" t="n">
        <v>15</v>
      </c>
      <c r="E43" s="19" t="n">
        <f aca="false">C43*D43</f>
        <v>450</v>
      </c>
    </row>
    <row r="44" customFormat="false" ht="13.8" hidden="false" customHeight="false" outlineLevel="0" collapsed="false">
      <c r="A44" s="15" t="n">
        <v>39</v>
      </c>
      <c r="B44" s="19" t="s">
        <v>68</v>
      </c>
      <c r="C44" s="21" t="n">
        <v>200</v>
      </c>
      <c r="D44" s="18" t="n">
        <v>9</v>
      </c>
      <c r="E44" s="19" t="n">
        <f aca="false">C44*D44</f>
        <v>1800</v>
      </c>
    </row>
    <row r="45" customFormat="false" ht="13.8" hidden="false" customHeight="false" outlineLevel="0" collapsed="false">
      <c r="A45" s="15" t="n">
        <v>40</v>
      </c>
      <c r="B45" s="19" t="s">
        <v>69</v>
      </c>
      <c r="C45" s="21" t="n">
        <v>70</v>
      </c>
      <c r="D45" s="18" t="n">
        <v>15</v>
      </c>
      <c r="E45" s="19" t="n">
        <f aca="false">C45*D45</f>
        <v>1050</v>
      </c>
    </row>
    <row r="46" customFormat="false" ht="13.8" hidden="false" customHeight="false" outlineLevel="0" collapsed="false">
      <c r="A46" s="15" t="n">
        <v>41</v>
      </c>
      <c r="B46" s="19" t="s">
        <v>70</v>
      </c>
      <c r="C46" s="21" t="n">
        <v>250</v>
      </c>
      <c r="D46" s="18" t="n">
        <v>6</v>
      </c>
      <c r="E46" s="19" t="n">
        <f aca="false">C46*D46</f>
        <v>1500</v>
      </c>
    </row>
    <row r="47" customFormat="false" ht="13.8" hidden="false" customHeight="false" outlineLevel="0" collapsed="false">
      <c r="A47" s="15" t="n">
        <v>42</v>
      </c>
      <c r="B47" s="19" t="s">
        <v>71</v>
      </c>
      <c r="C47" s="21" t="n">
        <v>120</v>
      </c>
      <c r="D47" s="18" t="n">
        <v>15</v>
      </c>
      <c r="E47" s="19" t="n">
        <f aca="false">C47*D47</f>
        <v>1800</v>
      </c>
    </row>
    <row r="48" customFormat="false" ht="12.8" hidden="false" customHeight="false" outlineLevel="0" collapsed="false">
      <c r="A48" s="15"/>
      <c r="B48" s="22" t="s">
        <v>72</v>
      </c>
      <c r="C48" s="19"/>
      <c r="D48" s="18"/>
      <c r="E48" s="19"/>
    </row>
    <row r="49" customFormat="false" ht="13.8" hidden="false" customHeight="false" outlineLevel="0" collapsed="false">
      <c r="A49" s="15" t="n">
        <v>43</v>
      </c>
      <c r="B49" s="19" t="s">
        <v>72</v>
      </c>
      <c r="C49" s="21" t="n">
        <v>4500</v>
      </c>
      <c r="D49" s="18" t="n">
        <v>3</v>
      </c>
      <c r="E49" s="19" t="n">
        <f aca="false">C49*D49</f>
        <v>13500</v>
      </c>
    </row>
    <row r="50" customFormat="false" ht="12.8" hidden="false" customHeight="false" outlineLevel="0" collapsed="false">
      <c r="A50" s="15"/>
      <c r="B50" s="16" t="s">
        <v>73</v>
      </c>
      <c r="C50" s="18"/>
      <c r="D50" s="18"/>
      <c r="E50" s="19"/>
    </row>
    <row r="51" customFormat="false" ht="13.8" hidden="false" customHeight="false" outlineLevel="0" collapsed="false">
      <c r="A51" s="15" t="n">
        <v>44</v>
      </c>
      <c r="B51" s="20" t="s">
        <v>74</v>
      </c>
      <c r="C51" s="21" t="n">
        <v>3000</v>
      </c>
      <c r="D51" s="18" t="n">
        <v>6</v>
      </c>
      <c r="E51" s="19" t="n">
        <f aca="false">C51*D51</f>
        <v>18000</v>
      </c>
    </row>
    <row r="52" customFormat="false" ht="13.8" hidden="false" customHeight="false" outlineLevel="0" collapsed="false">
      <c r="A52" s="15" t="n">
        <v>45</v>
      </c>
      <c r="B52" s="20" t="s">
        <v>75</v>
      </c>
      <c r="C52" s="21" t="n">
        <v>4500</v>
      </c>
      <c r="D52" s="18" t="n">
        <v>6</v>
      </c>
      <c r="E52" s="19" t="n">
        <f aca="false">C52*D52</f>
        <v>27000</v>
      </c>
    </row>
    <row r="53" customFormat="false" ht="12.8" hidden="false" customHeight="false" outlineLevel="0" collapsed="false">
      <c r="A53" s="15"/>
      <c r="B53" s="22" t="s">
        <v>76</v>
      </c>
      <c r="C53" s="19"/>
      <c r="D53" s="18"/>
      <c r="E53" s="19"/>
    </row>
    <row r="54" customFormat="false" ht="12.8" hidden="false" customHeight="false" outlineLevel="0" collapsed="false">
      <c r="A54" s="15" t="n">
        <v>46</v>
      </c>
      <c r="B54" s="19" t="s">
        <v>77</v>
      </c>
      <c r="C54" s="19" t="n">
        <v>3200</v>
      </c>
      <c r="D54" s="18" t="n">
        <v>3</v>
      </c>
      <c r="E54" s="19" t="n">
        <f aca="false">C54*D54</f>
        <v>9600</v>
      </c>
    </row>
    <row r="55" customFormat="false" ht="12.8" hidden="false" customHeight="false" outlineLevel="0" collapsed="false">
      <c r="A55" s="15" t="n">
        <v>47</v>
      </c>
      <c r="B55" s="19" t="s">
        <v>78</v>
      </c>
      <c r="C55" s="19" t="n">
        <v>2200</v>
      </c>
      <c r="D55" s="18" t="n">
        <v>3</v>
      </c>
      <c r="E55" s="19" t="n">
        <f aca="false">C55*D55</f>
        <v>6600</v>
      </c>
    </row>
    <row r="56" customFormat="false" ht="12.8" hidden="false" customHeight="false" outlineLevel="0" collapsed="false">
      <c r="A56" s="15" t="n">
        <v>48</v>
      </c>
      <c r="B56" s="19" t="s">
        <v>79</v>
      </c>
      <c r="C56" s="19" t="n">
        <v>1350</v>
      </c>
      <c r="D56" s="19" t="n">
        <v>3</v>
      </c>
      <c r="E56" s="19" t="n">
        <f aca="false">C56*D56</f>
        <v>4050</v>
      </c>
    </row>
    <row r="57" customFormat="false" ht="12.8" hidden="false" customHeight="false" outlineLevel="0" collapsed="false">
      <c r="A57" s="15" t="n">
        <v>49</v>
      </c>
      <c r="B57" s="19" t="s">
        <v>80</v>
      </c>
      <c r="C57" s="19" t="n">
        <v>1120</v>
      </c>
      <c r="D57" s="19" t="n">
        <v>3</v>
      </c>
      <c r="E57" s="19" t="n">
        <f aca="false">C57*D57</f>
        <v>3360</v>
      </c>
    </row>
    <row r="58" customFormat="false" ht="12.8" hidden="false" customHeight="false" outlineLevel="0" collapsed="false">
      <c r="A58" s="15" t="n">
        <v>50</v>
      </c>
      <c r="B58" s="19" t="s">
        <v>81</v>
      </c>
      <c r="C58" s="19" t="n">
        <v>329</v>
      </c>
      <c r="D58" s="19" t="n">
        <v>3</v>
      </c>
      <c r="E58" s="19" t="n">
        <f aca="false">C58*D58</f>
        <v>987</v>
      </c>
    </row>
    <row r="59" customFormat="false" ht="13.8" hidden="false" customHeight="false" outlineLevel="0" collapsed="false">
      <c r="A59" s="15" t="n">
        <v>51</v>
      </c>
      <c r="B59" s="19" t="s">
        <v>82</v>
      </c>
      <c r="C59" s="21" t="n">
        <v>225</v>
      </c>
      <c r="D59" s="19" t="n">
        <v>6</v>
      </c>
      <c r="E59" s="19" t="n">
        <f aca="false">C59*D59</f>
        <v>1350</v>
      </c>
    </row>
    <row r="60" customFormat="false" ht="12.8" hidden="false" customHeight="false" outlineLevel="0" collapsed="false">
      <c r="A60" s="15" t="n">
        <v>52</v>
      </c>
      <c r="B60" s="19" t="s">
        <v>83</v>
      </c>
      <c r="C60" s="19" t="n">
        <v>465</v>
      </c>
      <c r="D60" s="19" t="n">
        <v>3</v>
      </c>
      <c r="E60" s="19" t="n">
        <f aca="false">C60*D60</f>
        <v>1395</v>
      </c>
    </row>
    <row r="61" customFormat="false" ht="12.8" hidden="false" customHeight="false" outlineLevel="0" collapsed="false">
      <c r="A61" s="15"/>
      <c r="B61" s="22" t="s">
        <v>84</v>
      </c>
      <c r="C61" s="19"/>
      <c r="D61" s="19"/>
      <c r="E61" s="19"/>
    </row>
    <row r="62" customFormat="false" ht="12.8" hidden="false" customHeight="false" outlineLevel="0" collapsed="false">
      <c r="A62" s="15" t="n">
        <v>53</v>
      </c>
      <c r="B62" s="19" t="s">
        <v>85</v>
      </c>
      <c r="C62" s="19" t="n">
        <v>1099</v>
      </c>
      <c r="D62" s="19" t="n">
        <v>6</v>
      </c>
      <c r="E62" s="19" t="n">
        <f aca="false">C62*D62</f>
        <v>6594</v>
      </c>
    </row>
    <row r="63" customFormat="false" ht="12.8" hidden="false" customHeight="false" outlineLevel="0" collapsed="false">
      <c r="A63" s="15" t="n">
        <v>54</v>
      </c>
      <c r="B63" s="19" t="s">
        <v>86</v>
      </c>
      <c r="C63" s="19" t="n">
        <v>599</v>
      </c>
      <c r="D63" s="19" t="n">
        <v>6</v>
      </c>
      <c r="E63" s="19" t="n">
        <f aca="false">C63*D63</f>
        <v>3594</v>
      </c>
    </row>
    <row r="64" customFormat="false" ht="12.8" hidden="false" customHeight="false" outlineLevel="0" collapsed="false">
      <c r="A64" s="15" t="n">
        <v>55</v>
      </c>
      <c r="B64" s="19" t="s">
        <v>87</v>
      </c>
      <c r="C64" s="19" t="n">
        <v>465</v>
      </c>
      <c r="D64" s="19" t="n">
        <v>6</v>
      </c>
      <c r="E64" s="19" t="n">
        <f aca="false">C64*D64</f>
        <v>2790</v>
      </c>
    </row>
    <row r="65" customFormat="false" ht="12.8" hidden="false" customHeight="false" outlineLevel="0" collapsed="false">
      <c r="A65" s="15" t="n">
        <v>56</v>
      </c>
      <c r="B65" s="19" t="s">
        <v>88</v>
      </c>
      <c r="C65" s="19" t="n">
        <v>370</v>
      </c>
      <c r="D65" s="19" t="n">
        <v>6</v>
      </c>
      <c r="E65" s="19" t="n">
        <f aca="false">C65*D65</f>
        <v>2220</v>
      </c>
    </row>
    <row r="66" customFormat="false" ht="12.8" hidden="false" customHeight="false" outlineLevel="0" collapsed="false">
      <c r="A66" s="15" t="n">
        <v>57</v>
      </c>
      <c r="B66" s="19" t="str">
        <f aca="false">HYPERLINK("https://www.flipkart.com/envie-9v-infinite-ready-use-rechargeable-ni-mh-battery/p/itmezqrkp25wszzz?pid=ACCEZQRKYFG88QED&amp;lid=LSTACCEZQRKYFG88QEDIZTWJ1&amp;marketplace=FLIPKART&amp;srno=s_1_1&amp;otracker=search&amp;fm=SEARCH&amp;iid=391124a3-2fa7-4211-98f5-e26ed3362c84.ACCEZQ"&amp;"RKYFG88QED.SEARCH&amp;ppt=SearchPage&amp;ppn=Search&amp;ssid=k8fhqy4e9s0000001540818395067&amp;qH=1d09002cf2be6010","9V")</f>
        <v>9V</v>
      </c>
      <c r="C66" s="19" t="n">
        <v>395</v>
      </c>
      <c r="D66" s="19" t="n">
        <v>15</v>
      </c>
      <c r="E66" s="19" t="n">
        <f aca="false">C66*D66</f>
        <v>5925</v>
      </c>
    </row>
    <row r="67" customFormat="false" ht="12.8" hidden="false" customHeight="false" outlineLevel="0" collapsed="false">
      <c r="A67" s="15" t="n">
        <v>58</v>
      </c>
      <c r="B67" s="19" t="str">
        <f aca="false">HYPERLINK("https://www.flipkart.com/sony-compact-power-charger-bcg34hhu-camera-battery/p/itmf4phgvt5czhyh?pid=ACCF4PEWCDHQMPSK&amp;lid=LSTACCF4PEWCDHQMPSKTNVNOF&amp;marketplace=FLIPKART&amp;fm=productRecommendation%2Fsimilar&amp;iid=R%3As%3Bp%3AACCF6UY4PJJUA94F%3Bpt%3App%3Buid%3Ac2"&amp;"faa193-f7e8-c270-0234-5ef970b51ef8%3B.ACCF4PEWCDHQMPSK.LSTACCF4PEWCDHQMPSKTNVNOF&amp;ppt=ProductPage&amp;ppn=ProductPage&amp;ssid=721tnf5wog0000001540818514764&amp;otracker=pp_reco_Similar%2BProducts_3_31.productCard.PMU_HORIZONTAL_Sony%2BCompact%2BPower%2BCharger%2BBCG3"&amp;"4HHU%2B%2BCamera%2BBattery%2BCharger_ACCF4PEWCDHQMPSK.LSTACCF4PEWCDHQMPSKTNVNOF_productRecommendation%2Fsimilar_2&amp;cid=ACCF4PEWCDHQMPSK.LSTACCF4PEWCDHQMPSKTNVNOF","9V battery charger")</f>
        <v>9V battery charger</v>
      </c>
      <c r="C67" s="19" t="n">
        <v>499</v>
      </c>
      <c r="D67" s="19" t="n">
        <v>15</v>
      </c>
      <c r="E67" s="19" t="n">
        <f aca="false">C67*D67</f>
        <v>7485</v>
      </c>
    </row>
    <row r="68" customFormat="false" ht="12.8" hidden="false" customHeight="false" outlineLevel="0" collapsed="false">
      <c r="A68" s="15"/>
      <c r="B68" s="22" t="s">
        <v>89</v>
      </c>
      <c r="C68" s="19"/>
      <c r="D68" s="19"/>
      <c r="E68" s="19"/>
    </row>
    <row r="69" customFormat="false" ht="13.8" hidden="false" customHeight="false" outlineLevel="0" collapsed="false">
      <c r="A69" s="15" t="n">
        <v>59</v>
      </c>
      <c r="B69" s="20" t="s">
        <v>89</v>
      </c>
      <c r="C69" s="21"/>
      <c r="D69" s="18"/>
      <c r="E69" s="19"/>
    </row>
    <row r="70" customFormat="false" ht="12.8" hidden="false" customHeight="false" outlineLevel="0" collapsed="false">
      <c r="A70" s="15" t="n">
        <v>60</v>
      </c>
      <c r="B70" s="19" t="str">
        <f aca="false">HYPERLINK("https://www.amazon.in/Negi-3x3x3-Speed-Cube/dp/B00SIWUU2A/ref=sr_1_cc_1?s=aps&amp;ie=UTF8&amp;qid=1518521068&amp;sr=1-1-catcorr&amp;keywords=rubik+cube","Speed")</f>
        <v>Speed</v>
      </c>
      <c r="C70" s="19" t="n">
        <v>175</v>
      </c>
      <c r="D70" s="18" t="n">
        <v>15</v>
      </c>
      <c r="E70" s="19" t="n">
        <f aca="false">C70*D70</f>
        <v>2625</v>
      </c>
    </row>
    <row r="71" customFormat="false" ht="12.8" hidden="false" customHeight="false" outlineLevel="0" collapsed="false">
      <c r="A71" s="15" t="n">
        <v>61</v>
      </c>
      <c r="B71" s="19" t="str">
        <f aca="false">HYPERLINK("https://www.amazon.in/s?url=search-alias%3Daps&amp;field-keywords=Mirror+Gold+cube","Mirror Gold")</f>
        <v>Mirror Gold</v>
      </c>
      <c r="C71" s="19" t="n">
        <v>270</v>
      </c>
      <c r="D71" s="18" t="n">
        <v>6</v>
      </c>
      <c r="E71" s="19" t="n">
        <f aca="false">C71*D71</f>
        <v>1620</v>
      </c>
    </row>
    <row r="72" customFormat="false" ht="12.8" hidden="false" customHeight="false" outlineLevel="0" collapsed="false">
      <c r="A72" s="15" t="n">
        <v>62</v>
      </c>
      <c r="B72" s="19" t="str">
        <f aca="false">HYPERLINK("https://www.amazon.in/s/?ref=nb_sb_noss_2?url=search-alias%3Daps&amp;field-keywords=Mirror+Silver+cube&amp;rh=i%3Aaps%2Ck%3AMirror+Silver+cube","Mirror Silver")</f>
        <v>Mirror Silver</v>
      </c>
      <c r="C72" s="19" t="n">
        <v>279</v>
      </c>
      <c r="D72" s="18" t="n">
        <v>6</v>
      </c>
      <c r="E72" s="19" t="n">
        <f aca="false">C72*D72</f>
        <v>1674</v>
      </c>
    </row>
    <row r="73" customFormat="false" ht="12.8" hidden="false" customHeight="false" outlineLevel="0" collapsed="false">
      <c r="A73" s="15" t="n">
        <v>63</v>
      </c>
      <c r="B73" s="19" t="str">
        <f aca="false">HYPERLINK("https://www.amazon.in/High-Speed-Stickerless-Rubiks-Cube/dp/B07G2LVV3J/ref=sr_1_2_sspa?ie=UTF8&amp;qid=1535106865&amp;sr=8-2-spons&amp;keywords=2x2+cube&amp;psc=1","2x2")</f>
        <v>2x2</v>
      </c>
      <c r="C73" s="19" t="n">
        <v>199</v>
      </c>
      <c r="D73" s="18" t="n">
        <v>6</v>
      </c>
      <c r="E73" s="19" t="n">
        <f aca="false">C73*D73</f>
        <v>1194</v>
      </c>
    </row>
    <row r="74" customFormat="false" ht="12.8" hidden="false" customHeight="false" outlineLevel="0" collapsed="false">
      <c r="A74" s="0"/>
      <c r="B74" s="22" t="s">
        <v>90</v>
      </c>
      <c r="C74" s="19"/>
      <c r="D74" s="18"/>
      <c r="E74" s="19"/>
    </row>
    <row r="75" customFormat="false" ht="12.8" hidden="false" customHeight="false" outlineLevel="0" collapsed="false">
      <c r="A75" s="15" t="n">
        <v>64</v>
      </c>
      <c r="B75" s="19" t="str">
        <f aca="false">HYPERLINK("https://www.amazon.in/Akrobo-Abalone-Marbles-Family-Friends/dp/B0789C4WQF/ref=sr_1_1?ie=UTF8&amp;qid=1535107060&amp;sr=8-1&amp;keywords=Abalone","Abalone")</f>
        <v>Abalone</v>
      </c>
      <c r="C75" s="19" t="n">
        <v>449</v>
      </c>
      <c r="D75" s="18" t="n">
        <v>6</v>
      </c>
      <c r="E75" s="19" t="n">
        <f aca="false">C75*D75</f>
        <v>2694</v>
      </c>
    </row>
    <row r="76" customFormat="false" ht="12.8" hidden="false" customHeight="false" outlineLevel="0" collapsed="false">
      <c r="A76" s="15" t="n">
        <v>65</v>
      </c>
      <c r="B76" s="19" t="str">
        <f aca="false">HYPERLINK("         https://www.amazon.in/Funskool-Othello/dp/B0076L2ZIG/ref=sr_1_2?s=toys&amp;ie=UTF8&amp;qid=1518947883&amp;sr=1-2&amp;keywords=othello","Othello")</f>
        <v>Othello</v>
      </c>
      <c r="C76" s="19" t="n">
        <v>509</v>
      </c>
      <c r="D76" s="18" t="n">
        <v>6</v>
      </c>
      <c r="E76" s="19" t="n">
        <f aca="false">C76*D76</f>
        <v>3054</v>
      </c>
    </row>
    <row r="77" customFormat="false" ht="12.8" hidden="false" customHeight="false" outlineLevel="0" collapsed="false">
      <c r="A77" s="15" t="n">
        <v>66</v>
      </c>
      <c r="B77" s="19" t="str">
        <f aca="false">HYPERLINK("https://www.amazon.in/Gigamic-Quoridor-Travel-Multi-Color/dp/B00005K423/ref=sr_1_2?ie=UTF8&amp;qid=1535107182&amp;sr=8-2&amp;keywords=Quoridor","Quoridor")</f>
        <v>Quoridor</v>
      </c>
      <c r="C77" s="19" t="n">
        <v>1400</v>
      </c>
      <c r="D77" s="18" t="n">
        <v>3</v>
      </c>
      <c r="E77" s="19" t="n">
        <f aca="false">C77*D77</f>
        <v>4200</v>
      </c>
    </row>
    <row r="78" customFormat="false" ht="12.8" hidden="false" customHeight="false" outlineLevel="0" collapsed="false">
      <c r="A78" s="15" t="n">
        <v>67</v>
      </c>
      <c r="B78" s="19" t="str">
        <f aca="false">HYPERLINK("https://www.amazon.in/Gigamic-Quarto-Mini-Game-Version/dp/B00005K424/ref=sr_1_1?s=toys&amp;ie=UTF8&amp;qid=1540822469&amp;sr=1-1&amp;keywords=game+Quarto%21","Quarto!")</f>
        <v>Quarto!</v>
      </c>
      <c r="C78" s="19" t="n">
        <v>1400</v>
      </c>
      <c r="D78" s="18" t="n">
        <v>3</v>
      </c>
      <c r="E78" s="19" t="n">
        <f aca="false">C78*D78</f>
        <v>4200</v>
      </c>
    </row>
    <row r="79" customFormat="false" ht="12.8" hidden="false" customHeight="false" outlineLevel="0" collapsed="false">
      <c r="A79" s="15" t="n">
        <v>68</v>
      </c>
      <c r="B79" s="19" t="s">
        <v>91</v>
      </c>
      <c r="C79" s="19"/>
      <c r="D79" s="18" t="n">
        <v>3</v>
      </c>
      <c r="E79" s="19" t="n">
        <f aca="false">C79*D79</f>
        <v>0</v>
      </c>
    </row>
    <row r="80" customFormat="false" ht="12.8" hidden="false" customHeight="false" outlineLevel="0" collapsed="false">
      <c r="A80" s="15" t="n">
        <v>69</v>
      </c>
      <c r="B80" s="19" t="str">
        <f aca="false">HYPERLINK("https://www.amazon.in/Zephyr-Oranges-and-Lemons/dp/B00MN1CSTU/ref=pd_sim_21_2?_encoding=UTF8&amp;psc=1&amp;refRID=CRBHJQQENMJHV1KB6VDP","Pylos")</f>
        <v>Pylos</v>
      </c>
      <c r="C80" s="19" t="n">
        <v>374</v>
      </c>
      <c r="D80" s="18" t="n">
        <v>6</v>
      </c>
      <c r="E80" s="19" t="n">
        <f aca="false">C80*D80</f>
        <v>2244</v>
      </c>
    </row>
    <row r="81" customFormat="false" ht="12.8" hidden="false" customHeight="false" outlineLevel="0" collapsed="false">
      <c r="A81" s="15" t="n">
        <v>70</v>
      </c>
      <c r="B81" s="19" t="str">
        <f aca="false">HYPERLINK("https://www.amazon.in/Games-FMW25-Blokus-Fast-Fun/dp/B077HZZW5D/ref=sr_1_1?s=toys&amp;ie=UTF8&amp;qid=1540822688&amp;sr=1-1&amp;keywords=game+Blokus","Blokus")</f>
        <v>Blokus</v>
      </c>
      <c r="C81" s="19" t="n">
        <v>450</v>
      </c>
      <c r="D81" s="18" t="n">
        <v>3</v>
      </c>
      <c r="E81" s="19" t="n">
        <f aca="false">C81*D81</f>
        <v>1350</v>
      </c>
    </row>
    <row r="82" customFormat="false" ht="12.8" hidden="false" customHeight="false" outlineLevel="0" collapsed="false">
      <c r="A82" s="15" t="n">
        <v>71</v>
      </c>
      <c r="B82" s="19" t="str">
        <f aca="false">HYPERLINK("https://www.amazon.in/Mattel-T5132-Pictionary-Card-Game/dp/B003GXF6K2/ref=sr_1_1_sspa?s=toys&amp;ie=UTF8&amp;qid=1540822726&amp;sr=1-1-spons&amp;keywords=game+Pictionary&amp;psc=1","Pictionary")</f>
        <v>Pictionary</v>
      </c>
      <c r="C82" s="19" t="n">
        <v>200</v>
      </c>
      <c r="D82" s="18" t="n">
        <v>3</v>
      </c>
      <c r="E82" s="19" t="n">
        <f aca="false">C82*D82</f>
        <v>600</v>
      </c>
    </row>
    <row r="83" customFormat="false" ht="12.8" hidden="false" customHeight="false" outlineLevel="0" collapsed="false">
      <c r="A83" s="15" t="n">
        <v>72</v>
      </c>
      <c r="B83" s="19" t="s">
        <v>92</v>
      </c>
      <c r="C83" s="19"/>
      <c r="D83" s="18" t="n">
        <v>3</v>
      </c>
      <c r="E83" s="19" t="n">
        <f aca="false">C83*D83</f>
        <v>0</v>
      </c>
    </row>
    <row r="84" customFormat="false" ht="12.8" hidden="false" customHeight="false" outlineLevel="0" collapsed="false">
      <c r="A84" s="15" t="n">
        <v>73</v>
      </c>
      <c r="B84" s="19" t="str">
        <f aca="false">HYPERLINK("         https://www.amazon.in/Funskool-Asmodee-ASMDOBB01EN-Asmodee-Dobble-Multi/dp/B0031QBHMA/ref=pd_sim_21_6?_encoding=UTF8&amp;psc=1&amp;refRID=VS2KVPCC55CCCZ3HNWM3","Dobble")</f>
        <v>Dobble</v>
      </c>
      <c r="C84" s="19" t="n">
        <v>745</v>
      </c>
      <c r="D84" s="18" t="n">
        <v>3</v>
      </c>
      <c r="E84" s="19" t="n">
        <f aca="false">C84*D84</f>
        <v>2235</v>
      </c>
    </row>
    <row r="85" customFormat="false" ht="12.8" hidden="false" customHeight="false" outlineLevel="0" collapsed="false">
      <c r="A85" s="15" t="n">
        <v>74</v>
      </c>
      <c r="B85" s="19" t="s">
        <v>93</v>
      </c>
      <c r="C85" s="19"/>
      <c r="D85" s="18" t="n">
        <v>3</v>
      </c>
      <c r="E85" s="19" t="n">
        <f aca="false">C85*D85</f>
        <v>0</v>
      </c>
    </row>
    <row r="86" customFormat="false" ht="12.8" hidden="false" customHeight="false" outlineLevel="0" collapsed="false">
      <c r="A86" s="15" t="n">
        <v>75</v>
      </c>
      <c r="B86" s="19" t="str">
        <f aca="false">HYPERLINK("https://www.amazon.in/The-creativity-Hub-RSC01TCH-Rorys/dp/B003NFJMBM/ref=sr_1_2?s=toys&amp;ie=UTF8&amp;qid=1540822854&amp;sr=1-2&amp;keywords=game+Story+Cubes","Story Cubes")</f>
        <v>Story Cubes</v>
      </c>
      <c r="C86" s="19" t="n">
        <v>500</v>
      </c>
      <c r="D86" s="18" t="n">
        <v>3</v>
      </c>
      <c r="E86" s="19" t="n">
        <f aca="false">C86*D86</f>
        <v>1500</v>
      </c>
    </row>
    <row r="87" customFormat="false" ht="12.8" hidden="false" customHeight="false" outlineLevel="0" collapsed="false">
      <c r="A87" s="15" t="n">
        <v>76</v>
      </c>
      <c r="B87" s="19" t="str">
        <f aca="false">HYPERLINK("https://www.amazon.in/Games-FMW27-Bounce-Off-Fast-Fun/dp/B079788N1Q/ref=sr_1_1?s=toys&amp;ie=UTF8&amp;qid=1540822950&amp;sr=1-1&amp;keywords=game+Bounce-Off","Bounce-Off")</f>
        <v>Bounce-Off</v>
      </c>
      <c r="C87" s="19" t="n">
        <v>300</v>
      </c>
      <c r="D87" s="18" t="n">
        <v>3</v>
      </c>
      <c r="E87" s="19" t="n">
        <f aca="false">C87*D87</f>
        <v>900</v>
      </c>
    </row>
    <row r="88" customFormat="false" ht="12.8" hidden="false" customHeight="false" outlineLevel="0" collapsed="false">
      <c r="A88" s="15" t="n">
        <v>77</v>
      </c>
      <c r="B88" s="19" t="str">
        <f aca="false">HYPERLINK("https://www.amazon.in/planmystudy-Slinky-Spring/dp/B07J2CN9C2/ref=sr_1_10?s=toys&amp;ie=UTF8&amp;qid=1540823013&amp;sr=1-10&amp;keywords=game+Slinky","Slinky")</f>
        <v>Slinky</v>
      </c>
      <c r="C88" s="19" t="n">
        <v>128</v>
      </c>
      <c r="D88" s="18" t="n">
        <v>3</v>
      </c>
      <c r="E88" s="19" t="n">
        <f aca="false">C88*D88</f>
        <v>384</v>
      </c>
    </row>
    <row r="89" customFormat="false" ht="12.8" hidden="false" customHeight="false" outlineLevel="0" collapsed="false">
      <c r="A89" s="15" t="n">
        <v>78</v>
      </c>
      <c r="B89" s="19" t="str">
        <f aca="false">HYPERLINK("https://www.I104amazon.in/Blocks-Natural-Unfinished-Planks-Storage/dp/B0007KLH1Y/ref=sr_1_1?s=toys&amp;ie=UTF8&amp;qid=1540823174&amp;sr=1-1&amp;keywords=game+Kapla","Kapla – New Blocks")</f>
        <v>Kapla – New Blocks</v>
      </c>
      <c r="C89" s="19" t="n">
        <v>11300</v>
      </c>
      <c r="D89" s="19" t="n">
        <v>3</v>
      </c>
      <c r="E89" s="19" t="n">
        <f aca="false">C89*D89</f>
        <v>33900</v>
      </c>
    </row>
    <row r="90" customFormat="false" ht="12.8" hidden="false" customHeight="false" outlineLevel="0" collapsed="false">
      <c r="A90" s="15" t="n">
        <v>79</v>
      </c>
      <c r="B90" s="19" t="str">
        <f aca="false">HYPERLINK("https://www.amazon.in/Gigamic-Tutti-Fruitti-Multi-Color/dp/B00ISGYRXO/ref=sr_1_2?s=toys&amp;ie=UTF8&amp;qid=1540823218&amp;sr=1-2&amp;keywords=game+Tutti+Frutti","Tutti Frutti")</f>
        <v>Tutti Frutti</v>
      </c>
      <c r="C90" s="19" t="n">
        <v>1517</v>
      </c>
      <c r="D90" s="19" t="n">
        <v>3</v>
      </c>
      <c r="E90" s="19" t="n">
        <f aca="false">C90*D90</f>
        <v>4551</v>
      </c>
    </row>
    <row r="91" customFormat="false" ht="12.8" hidden="false" customHeight="false" outlineLevel="0" collapsed="false">
      <c r="A91" s="15" t="n">
        <v>80</v>
      </c>
      <c r="B91" s="19" t="str">
        <f aca="false">HYPERLINK("https://www.amazon.in/Kutuhal-Algebraic-Identities-Geometrical-Proof/dp/B015H9339I/ref=sr_1_1?s=toys&amp;ie=UTF8&amp;qid=1540823399&amp;sr=1-1&amp;keywords=Algebraic+Identities","Algebraic Identities")</f>
        <v>Algebraic Identities</v>
      </c>
      <c r="C91" s="19" t="n">
        <v>300</v>
      </c>
      <c r="D91" s="19" t="n">
        <v>3</v>
      </c>
      <c r="E91" s="19" t="n">
        <f aca="false">C91*D91</f>
        <v>900</v>
      </c>
    </row>
    <row r="92" customFormat="false" ht="12.8" hidden="false" customHeight="false" outlineLevel="0" collapsed="false">
      <c r="A92" s="15" t="n">
        <v>81</v>
      </c>
      <c r="B92" s="19" t="str">
        <f aca="false">HYPERLINK("https://www.amazon.in/Kutuhal-Pythagoras-Theorem-Triangle-Property/dp/B015HD5BRG/ref=sr_1_1?s=toys&amp;ie=UTF8&amp;qid=1540823425&amp;sr=1-1&amp;keywords=Pythagoras+theorem","Pythagoras theorem")</f>
        <v>Pythagoras theorem</v>
      </c>
      <c r="C92" s="19" t="n">
        <v>290</v>
      </c>
      <c r="D92" s="19" t="n">
        <v>3</v>
      </c>
      <c r="E92" s="19" t="n">
        <f aca="false">C92*D92</f>
        <v>870</v>
      </c>
    </row>
    <row r="93" customFormat="false" ht="12.8" hidden="false" customHeight="false" outlineLevel="0" collapsed="false">
      <c r="A93" s="15" t="n">
        <v>82</v>
      </c>
      <c r="B93" s="19" t="str">
        <f aca="false">HYPERLINK("https://www.amazon.in/Gigamic-Splash-Attack-Multi-Color/dp/B00D0DJBG8/ref=sr_1_1?s=toys&amp;ie=UTF8&amp;qid=1540823470&amp;sr=1-1&amp;keywords=Splash+attack","Splash attack")</f>
        <v>Splash attack</v>
      </c>
      <c r="C93" s="19" t="n">
        <v>900</v>
      </c>
      <c r="D93" s="19" t="n">
        <v>3</v>
      </c>
      <c r="E93" s="19" t="n">
        <f aca="false">C93*D93</f>
        <v>2700</v>
      </c>
    </row>
    <row r="94" customFormat="false" ht="12.8" hidden="false" customHeight="false" outlineLevel="0" collapsed="false">
      <c r="A94" s="15" t="n">
        <v>83</v>
      </c>
      <c r="B94" s="19" t="str">
        <f aca="false">HYPERLINK("https://www.amazon.in/dp/B018K37TD4/ref=sspa_dk_detail_7?psc=1&amp;pd_rd_i=B018K37TD4&amp;pf_rd_m=A1VBAL9TL5WCBF&amp;pf_rd_p=5851cbbe-e524-4100-8b12-96516f61ddea&amp;pf_rd_r=NYP6W7X02J88SR4NT0JA&amp;pd_rd_wg=jjf3N&amp;pf_rd_s=desktop-dp-sims&amp;pf_rd_t=40701&amp;pd_rd_w=CUtbu&amp;pf_rd_i=d"&amp;"esktop-dp-sims&amp;pd_rd_r=843b0bc4-db87-11e8-a2cc-857a8122befd","roller coaster ")</f>
        <v>roller coaster </v>
      </c>
      <c r="C94" s="19" t="n">
        <v>630</v>
      </c>
      <c r="D94" s="19" t="n">
        <v>3</v>
      </c>
      <c r="E94" s="19" t="n">
        <f aca="false">C94*D94</f>
        <v>1890</v>
      </c>
    </row>
    <row r="95" customFormat="false" ht="12.8" hidden="false" customHeight="false" outlineLevel="0" collapsed="false">
      <c r="A95" s="15"/>
      <c r="B95" s="22" t="s">
        <v>94</v>
      </c>
      <c r="C95" s="19"/>
      <c r="D95" s="19"/>
      <c r="E95" s="19"/>
    </row>
    <row r="96" customFormat="false" ht="12.8" hidden="false" customHeight="false" outlineLevel="0" collapsed="false">
      <c r="A96" s="23" t="n">
        <v>84</v>
      </c>
      <c r="B96" s="24" t="s">
        <v>94</v>
      </c>
      <c r="C96" s="24" t="n">
        <v>1500</v>
      </c>
      <c r="D96" s="24" t="n">
        <v>60</v>
      </c>
      <c r="E96" s="24" t="n">
        <f aca="false">C96*D96</f>
        <v>90000</v>
      </c>
      <c r="F96" s="25"/>
    </row>
    <row r="97" customFormat="false" ht="12.8" hidden="false" customHeight="false" outlineLevel="0" collapsed="false">
      <c r="A97" s="15"/>
      <c r="B97" s="22" t="s">
        <v>95</v>
      </c>
      <c r="C97" s="19"/>
      <c r="D97" s="19"/>
      <c r="E97" s="19"/>
    </row>
    <row r="98" customFormat="false" ht="12.8" hidden="false" customHeight="false" outlineLevel="0" collapsed="false">
      <c r="A98" s="15" t="n">
        <v>85</v>
      </c>
      <c r="B98" s="19" t="s">
        <v>96</v>
      </c>
      <c r="C98" s="19" t="n">
        <v>700</v>
      </c>
      <c r="D98" s="19" t="n">
        <v>15</v>
      </c>
      <c r="E98" s="19" t="n">
        <f aca="false">C98*D98</f>
        <v>10500</v>
      </c>
    </row>
    <row r="99" customFormat="false" ht="12.8" hidden="false" customHeight="false" outlineLevel="0" collapsed="false">
      <c r="A99" s="15" t="n">
        <v>86</v>
      </c>
      <c r="B99" s="19" t="s">
        <v>97</v>
      </c>
      <c r="C99" s="19" t="n">
        <v>525</v>
      </c>
      <c r="D99" s="19" t="n">
        <v>6</v>
      </c>
      <c r="E99" s="19" t="n">
        <f aca="false">C99*D99</f>
        <v>3150</v>
      </c>
    </row>
    <row r="100" customFormat="false" ht="12.8" hidden="false" customHeight="false" outlineLevel="0" collapsed="false">
      <c r="A100" s="15" t="n">
        <v>87</v>
      </c>
      <c r="B100" s="19" t="s">
        <v>98</v>
      </c>
      <c r="C100" s="19" t="n">
        <v>350</v>
      </c>
      <c r="D100" s="19" t="n">
        <v>9</v>
      </c>
      <c r="E100" s="19" t="n">
        <f aca="false">C100*D100</f>
        <v>3150</v>
      </c>
    </row>
    <row r="101" customFormat="false" ht="12.8" hidden="false" customHeight="false" outlineLevel="0" collapsed="false">
      <c r="A101" s="15" t="n">
        <v>88</v>
      </c>
      <c r="B101" s="19" t="s">
        <v>99</v>
      </c>
      <c r="C101" s="19" t="n">
        <v>150</v>
      </c>
      <c r="D101" s="19" t="n">
        <v>6</v>
      </c>
      <c r="E101" s="19" t="n">
        <f aca="false">C101*D101</f>
        <v>900</v>
      </c>
    </row>
    <row r="102" customFormat="false" ht="12.8" hidden="false" customHeight="false" outlineLevel="0" collapsed="false">
      <c r="A102" s="15" t="n">
        <v>89</v>
      </c>
      <c r="B102" s="19" t="s">
        <v>100</v>
      </c>
      <c r="C102" s="19" t="n">
        <v>400</v>
      </c>
      <c r="D102" s="19" t="n">
        <v>3</v>
      </c>
      <c r="E102" s="19" t="n">
        <f aca="false">C102*D102</f>
        <v>1200</v>
      </c>
    </row>
    <row r="103" customFormat="false" ht="12.8" hidden="false" customHeight="false" outlineLevel="0" collapsed="false">
      <c r="A103" s="15" t="n">
        <v>90</v>
      </c>
      <c r="B103" s="19" t="s">
        <v>101</v>
      </c>
      <c r="C103" s="19" t="n">
        <v>800</v>
      </c>
      <c r="D103" s="19" t="n">
        <v>3</v>
      </c>
      <c r="E103" s="19" t="n">
        <f aca="false">C103*D103</f>
        <v>2400</v>
      </c>
    </row>
    <row r="104" customFormat="false" ht="12.8" hidden="false" customHeight="false" outlineLevel="0" collapsed="false">
      <c r="A104" s="15" t="n">
        <v>91</v>
      </c>
      <c r="B104" s="19" t="s">
        <v>102</v>
      </c>
      <c r="C104" s="19" t="n">
        <v>120</v>
      </c>
      <c r="D104" s="19" t="n">
        <v>15</v>
      </c>
      <c r="E104" s="19" t="n">
        <f aca="false">C104*D104</f>
        <v>1800</v>
      </c>
    </row>
    <row r="105" customFormat="false" ht="12.8" hidden="false" customHeight="false" outlineLevel="0" collapsed="false">
      <c r="A105" s="15" t="n">
        <v>92</v>
      </c>
      <c r="B105" s="19" t="s">
        <v>103</v>
      </c>
      <c r="C105" s="19" t="n">
        <v>175</v>
      </c>
      <c r="D105" s="19" t="n">
        <v>6</v>
      </c>
      <c r="E105" s="19" t="n">
        <f aca="false">C105*D105</f>
        <v>1050</v>
      </c>
    </row>
    <row r="106" customFormat="false" ht="12.8" hidden="false" customHeight="false" outlineLevel="0" collapsed="false">
      <c r="A106" s="15" t="n">
        <v>93</v>
      </c>
      <c r="B106" s="19" t="s">
        <v>104</v>
      </c>
      <c r="C106" s="19" t="n">
        <v>450</v>
      </c>
      <c r="D106" s="19" t="n">
        <v>6</v>
      </c>
      <c r="E106" s="19" t="n">
        <f aca="false">C106*D106</f>
        <v>2700</v>
      </c>
    </row>
    <row r="107" customFormat="false" ht="12.8" hidden="false" customHeight="false" outlineLevel="0" collapsed="false">
      <c r="A107" s="23" t="n">
        <v>94</v>
      </c>
      <c r="B107" s="24" t="s">
        <v>105</v>
      </c>
      <c r="C107" s="24" t="n">
        <v>5011</v>
      </c>
      <c r="D107" s="24" t="n">
        <v>6</v>
      </c>
      <c r="E107" s="24" t="n">
        <f aca="false">C107*D107</f>
        <v>30066</v>
      </c>
      <c r="F107" s="25"/>
    </row>
    <row r="108" customFormat="false" ht="12.8" hidden="false" customHeight="false" outlineLevel="0" collapsed="false">
      <c r="A108" s="23" t="n">
        <v>95</v>
      </c>
      <c r="B108" s="24" t="s">
        <v>106</v>
      </c>
      <c r="C108" s="26" t="n">
        <v>5739</v>
      </c>
      <c r="D108" s="24" t="n">
        <v>3</v>
      </c>
      <c r="E108" s="24" t="n">
        <f aca="false">C108*D108</f>
        <v>17217</v>
      </c>
      <c r="F108" s="25"/>
    </row>
    <row r="109" customFormat="false" ht="12.8" hidden="false" customHeight="false" outlineLevel="0" collapsed="false">
      <c r="A109" s="23" t="n">
        <v>96</v>
      </c>
      <c r="B109" s="24" t="s">
        <v>107</v>
      </c>
      <c r="C109" s="26" t="n">
        <v>4695</v>
      </c>
      <c r="D109" s="24" t="n">
        <v>3</v>
      </c>
      <c r="E109" s="24" t="n">
        <f aca="false">C109*D109</f>
        <v>14085</v>
      </c>
      <c r="F109" s="25"/>
    </row>
    <row r="110" customFormat="false" ht="12.8" hidden="false" customHeight="false" outlineLevel="0" collapsed="false">
      <c r="A110" s="23" t="n">
        <v>97</v>
      </c>
      <c r="B110" s="24" t="s">
        <v>108</v>
      </c>
      <c r="C110" s="26" t="n">
        <v>833</v>
      </c>
      <c r="D110" s="24" t="n">
        <v>3</v>
      </c>
      <c r="E110" s="24" t="n">
        <f aca="false">C110*D110</f>
        <v>2499</v>
      </c>
      <c r="F110" s="25"/>
    </row>
    <row r="111" customFormat="false" ht="12.8" hidden="false" customHeight="false" outlineLevel="0" collapsed="false">
      <c r="A111" s="23" t="n">
        <v>98</v>
      </c>
      <c r="B111" s="24" t="s">
        <v>109</v>
      </c>
      <c r="C111" s="26" t="n">
        <v>833</v>
      </c>
      <c r="D111" s="24" t="n">
        <v>3</v>
      </c>
      <c r="E111" s="24" t="n">
        <f aca="false">C111*D111</f>
        <v>2499</v>
      </c>
      <c r="F111" s="25"/>
    </row>
    <row r="112" customFormat="false" ht="12.8" hidden="false" customHeight="false" outlineLevel="0" collapsed="false">
      <c r="A112" s="15" t="n">
        <v>99</v>
      </c>
      <c r="B112" s="19" t="s">
        <v>110</v>
      </c>
      <c r="C112" s="17" t="n">
        <v>2849</v>
      </c>
      <c r="D112" s="19" t="n">
        <v>3</v>
      </c>
      <c r="E112" s="19" t="n">
        <f aca="false">C112*D112</f>
        <v>8547</v>
      </c>
    </row>
    <row r="113" customFormat="false" ht="12.8" hidden="false" customHeight="false" outlineLevel="0" collapsed="false">
      <c r="A113" s="15" t="n">
        <v>100</v>
      </c>
      <c r="B113" s="19" t="s">
        <v>111</v>
      </c>
      <c r="C113" s="17" t="n">
        <v>4326</v>
      </c>
      <c r="D113" s="19" t="n">
        <v>3</v>
      </c>
      <c r="E113" s="19" t="n">
        <f aca="false">C113*D113</f>
        <v>12978</v>
      </c>
    </row>
    <row r="114" customFormat="false" ht="12.8" hidden="false" customHeight="false" outlineLevel="0" collapsed="false">
      <c r="A114" s="15"/>
      <c r="B114" s="22" t="s">
        <v>112</v>
      </c>
      <c r="C114" s="19"/>
      <c r="D114" s="19"/>
      <c r="E114" s="19"/>
    </row>
    <row r="115" customFormat="false" ht="12.8" hidden="false" customHeight="false" outlineLevel="0" collapsed="false">
      <c r="A115" s="15" t="n">
        <v>101</v>
      </c>
      <c r="B115" s="19" t="s">
        <v>113</v>
      </c>
      <c r="C115" s="19" t="n">
        <v>41000</v>
      </c>
      <c r="D115" s="19" t="n">
        <v>3</v>
      </c>
      <c r="E115" s="19" t="n">
        <f aca="false">C115*D115</f>
        <v>123000</v>
      </c>
    </row>
    <row r="116" customFormat="false" ht="12.8" hidden="false" customHeight="false" outlineLevel="0" collapsed="false">
      <c r="A116" s="27"/>
      <c r="B116" s="19"/>
      <c r="C116" s="19"/>
      <c r="D116" s="19"/>
      <c r="E116" s="19"/>
    </row>
    <row r="117" customFormat="false" ht="12.8" hidden="false" customHeight="false" outlineLevel="0" collapsed="false">
      <c r="A117" s="27"/>
      <c r="B117" s="19"/>
      <c r="C117" s="19"/>
      <c r="D117" s="19" t="s">
        <v>20</v>
      </c>
      <c r="E117" s="19" t="n">
        <f aca="false">SUM(E3:E115)</f>
        <v>1148553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en-US</dc:language>
  <cp:lastModifiedBy/>
  <dcterms:modified xsi:type="dcterms:W3CDTF">2018-10-30T15:19:15Z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