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rao\Desktop\mathru\"/>
    </mc:Choice>
  </mc:AlternateContent>
  <bookViews>
    <workbookView xWindow="0" yWindow="0" windowWidth="18885" windowHeight="8340" tabRatio="768"/>
  </bookViews>
  <sheets>
    <sheet name="Budget 2020-21" sheetId="1" r:id="rId1"/>
    <sheet name="utilization (prev yr)" sheetId="6" r:id="rId2"/>
    <sheet name="Work staff" sheetId="5" r:id="rId3"/>
    <sheet name="children 20-21" sheetId="3" r:id="rId4"/>
  </sheets>
  <definedNames>
    <definedName name="_xlnm.Print_Area" localSheetId="0">'Budget 2020-21'!$C$3:$J$15</definedName>
  </definedNames>
  <calcPr calcId="152511"/>
</workbook>
</file>

<file path=xl/calcChain.xml><?xml version="1.0" encoding="utf-8"?>
<calcChain xmlns="http://schemas.openxmlformats.org/spreadsheetml/2006/main">
  <c r="L7" i="6" l="1"/>
  <c r="F35" i="3" l="1"/>
  <c r="G17" i="1" l="1"/>
  <c r="G15" i="1"/>
  <c r="H12" i="1"/>
  <c r="G12" i="1"/>
  <c r="D12" i="1"/>
  <c r="G10" i="1"/>
  <c r="G8" i="1"/>
  <c r="G7" i="1"/>
  <c r="G6" i="1"/>
  <c r="G3" i="1"/>
  <c r="H10" i="1"/>
  <c r="D10" i="1" l="1"/>
  <c r="D4" i="1"/>
  <c r="D3" i="1"/>
  <c r="G15" i="6"/>
  <c r="F15" i="6"/>
  <c r="B18" i="6" s="1"/>
  <c r="B20" i="6" s="1"/>
  <c r="B22" i="6" s="1"/>
  <c r="E15" i="6"/>
  <c r="D15" i="6"/>
  <c r="C15" i="6"/>
  <c r="B15" i="6"/>
  <c r="A3" i="3" l="1"/>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D7" i="5"/>
</calcChain>
</file>

<file path=xl/sharedStrings.xml><?xml version="1.0" encoding="utf-8"?>
<sst xmlns="http://schemas.openxmlformats.org/spreadsheetml/2006/main" count="132" uniqueCount="113">
  <si>
    <t>Education</t>
  </si>
  <si>
    <t>Names of the children</t>
  </si>
  <si>
    <t>No of workinfg staff &amp; Names</t>
  </si>
  <si>
    <t>Master.Mallikarjuna swamy</t>
  </si>
  <si>
    <t>2nd Grade</t>
  </si>
  <si>
    <t>Master.Sanjay</t>
  </si>
  <si>
    <t>Master.Manav</t>
  </si>
  <si>
    <t>Master.Diganth</t>
  </si>
  <si>
    <t>5th Grade</t>
  </si>
  <si>
    <t>Master.Ranjith</t>
  </si>
  <si>
    <t>Master.Gopi</t>
  </si>
  <si>
    <t>Master.Prajwal</t>
  </si>
  <si>
    <t>7th Grade</t>
  </si>
  <si>
    <t>Master.Manjunath N</t>
  </si>
  <si>
    <t>8th Grade</t>
  </si>
  <si>
    <t>Master.Nithin</t>
  </si>
  <si>
    <t>Master.Raghavendra</t>
  </si>
  <si>
    <t>Master.Samarth</t>
  </si>
  <si>
    <t>9th Grade</t>
  </si>
  <si>
    <t>Master.Kiran</t>
  </si>
  <si>
    <t>10th Grade</t>
  </si>
  <si>
    <t>Master.chethan</t>
  </si>
  <si>
    <t>Master.manjunath.K</t>
  </si>
  <si>
    <t>Master.Somashekar</t>
  </si>
  <si>
    <t>12th Grade</t>
  </si>
  <si>
    <t>Mr.Sharana Basava</t>
  </si>
  <si>
    <t>1st year B.Com</t>
  </si>
  <si>
    <t>Mr.Ravikuamr</t>
  </si>
  <si>
    <t>3rd Year BA</t>
  </si>
  <si>
    <t>Mr.Gangaraju</t>
  </si>
  <si>
    <t>Mr.Kumar.D</t>
  </si>
  <si>
    <t>3rd Year B.Com</t>
  </si>
  <si>
    <t>master.darshan</t>
  </si>
  <si>
    <t>Master.Srikanth</t>
  </si>
  <si>
    <t>Mr.Somashekar</t>
  </si>
  <si>
    <t>Computer trainee</t>
  </si>
  <si>
    <t>Mr.Suresh</t>
  </si>
  <si>
    <t>Mr.Havanna</t>
  </si>
  <si>
    <t>Mr.jaisai</t>
  </si>
  <si>
    <t>Mr.Caaleb</t>
  </si>
  <si>
    <t>Mr.R.Kumaraswamy</t>
  </si>
  <si>
    <t>Driver/care taker</t>
  </si>
  <si>
    <t>Mr.Shankar reddy</t>
  </si>
  <si>
    <t>Mrs.Kalavathamma</t>
  </si>
  <si>
    <t>Cook</t>
  </si>
  <si>
    <t>Admin Asst</t>
  </si>
  <si>
    <t>Mr.sandesh Rao</t>
  </si>
  <si>
    <t>Accoutant</t>
  </si>
  <si>
    <t>Mr.Shashikanth</t>
  </si>
  <si>
    <t>Computer trainer</t>
  </si>
  <si>
    <t>Designations</t>
  </si>
  <si>
    <t>Master.Chandan Naik</t>
  </si>
  <si>
    <t>2nd to 7th</t>
  </si>
  <si>
    <t>8th to 10th</t>
  </si>
  <si>
    <t>Details in 'work staff' tab</t>
  </si>
  <si>
    <t>Details in 'children 20-21' tab</t>
  </si>
  <si>
    <t>Surgery (Yearly)</t>
  </si>
  <si>
    <t>School admission (Yearly)</t>
  </si>
  <si>
    <t>Total expense</t>
  </si>
  <si>
    <t>2019 Actuals</t>
  </si>
  <si>
    <t>2020 Remarks</t>
  </si>
  <si>
    <t>2019 Remarks</t>
  </si>
  <si>
    <t>Staff Salary</t>
  </si>
  <si>
    <t>from util report</t>
  </si>
  <si>
    <t>Home</t>
  </si>
  <si>
    <t>Medical</t>
  </si>
  <si>
    <t>Maintenance</t>
  </si>
  <si>
    <t>Misc</t>
  </si>
  <si>
    <t>April</t>
  </si>
  <si>
    <t>May</t>
  </si>
  <si>
    <t>June</t>
  </si>
  <si>
    <t>July</t>
  </si>
  <si>
    <t>August</t>
  </si>
  <si>
    <t>September</t>
  </si>
  <si>
    <t>October</t>
  </si>
  <si>
    <t>November</t>
  </si>
  <si>
    <t>December</t>
  </si>
  <si>
    <t>January</t>
  </si>
  <si>
    <t>Large one-time</t>
  </si>
  <si>
    <t>February</t>
  </si>
  <si>
    <t>March</t>
  </si>
  <si>
    <t>Total</t>
  </si>
  <si>
    <t>Total (removing large one time expense)</t>
  </si>
  <si>
    <t>Avg monthly expense</t>
  </si>
  <si>
    <t>this varies based on the requirements for that year</t>
  </si>
  <si>
    <t>(misc+ 1lakh maintenace from util report)</t>
  </si>
  <si>
    <t>Staff Salary (monthly)</t>
  </si>
  <si>
    <t>This is variable number hard to predict. Just an estimate.</t>
  </si>
  <si>
    <t>Children Core expenditure (monthly)</t>
  </si>
  <si>
    <t>These include expenses for staying in the foundation outside of staff salaries, medical expenses, and school fees.</t>
  </si>
  <si>
    <t>From utilization rpt</t>
  </si>
  <si>
    <t>2020 Received from Mathru</t>
  </si>
  <si>
    <t>2020 Expected (based on Utilization rpt)</t>
  </si>
  <si>
    <t xml:space="preserve">Increase is due to additional staff plus higher computer/education fees expenses.
</t>
  </si>
  <si>
    <t>Large difference in what we project from the utilization report to what mathru has provided us is primarily due to some double-counting while considering Rs.3000 per month per child. If we just remove the expenses from that cell and replace with numbers proportional to the previous year utilization report, the expected vs actual numbers aren't very far off.</t>
  </si>
  <si>
    <t>Misc/Maintenance (Yearly)</t>
  </si>
  <si>
    <t>Expense per child</t>
  </si>
  <si>
    <t>Variable amount; hard to predict.</t>
  </si>
  <si>
    <t>Other recurring donation</t>
  </si>
  <si>
    <t>AFE Funding</t>
  </si>
  <si>
    <t>Shortfall</t>
  </si>
  <si>
    <t>Shortfall already partially addressed by foundation being closed for four months</t>
  </si>
  <si>
    <t>College</t>
  </si>
  <si>
    <t>PUC</t>
  </si>
  <si>
    <t>Fees breakdown</t>
  </si>
  <si>
    <t>Driver</t>
  </si>
  <si>
    <t>cook</t>
  </si>
  <si>
    <t>assistant</t>
  </si>
  <si>
    <t>accountant</t>
  </si>
  <si>
    <t>computer trainer</t>
  </si>
  <si>
    <t>Staff</t>
  </si>
  <si>
    <t>Salaries (for ref)</t>
  </si>
  <si>
    <t>Estimate is higher than usual because 5 kids are in graduation studies which is more expensive than elementary/high school. Also few kids entering 10th grade which makes the fees expensive. Please see breakdown in 'children 20-21' tab. Lastly, computer infrastructure is also considered education expenses (due to the computer training program).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</si>
</sst>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2" fontId="0" fillId="0" borderId="0" xfId="0" applyNumberFormat="1"/>
    <xf numFmtId="2" fontId="1" fillId="0" borderId="0" xfId="0" applyNumberFormat="1" applyFont="1"/>
    <xf numFmtId="0" fontId="1" fillId="0" borderId="0" xfId="0" applyFont="1"/>
    <xf numFmtId="0" fontId="0" fillId="0" borderId="0" xfId="0" applyAlignment="1">
      <alignment wrapText="1"/>
    </xf>
    <xf numFmtId="2" fontId="0" fillId="0" borderId="0" xfId="0" applyNumberFormat="1" applyAlignment="1">
      <alignment wrapText="1"/>
    </xf>
    <xf numFmtId="0" fontId="1"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17"/>
  <sheetViews>
    <sheetView tabSelected="1" topLeftCell="A4" workbookViewId="0">
      <selection activeCell="H8" sqref="H8"/>
    </sheetView>
  </sheetViews>
  <sheetFormatPr defaultRowHeight="15" x14ac:dyDescent="0.25"/>
  <cols>
    <col min="1" max="1" width="4.7109375" customWidth="1"/>
    <col min="2" max="2" width="0.28515625" customWidth="1"/>
    <col min="3" max="3" width="33.28515625" customWidth="1"/>
    <col min="4" max="4" width="15" customWidth="1"/>
    <col min="5" max="6" width="21.42578125" customWidth="1"/>
    <col min="7" max="7" width="9.28515625" customWidth="1"/>
    <col min="8" max="8" width="10.5703125" bestFit="1" customWidth="1"/>
    <col min="9" max="9" width="50.140625" customWidth="1"/>
    <col min="10" max="10" width="31" customWidth="1"/>
    <col min="11" max="11" width="20" customWidth="1"/>
    <col min="12" max="12" width="9.7109375" customWidth="1"/>
    <col min="13" max="13" width="11.42578125" customWidth="1"/>
  </cols>
  <sheetData>
    <row r="1" spans="3:10" s="3" customFormat="1" ht="90" x14ac:dyDescent="0.25">
      <c r="D1" s="3" t="s">
        <v>59</v>
      </c>
      <c r="E1" s="3" t="s">
        <v>61</v>
      </c>
      <c r="G1" s="6" t="s">
        <v>92</v>
      </c>
      <c r="H1" s="6" t="s">
        <v>91</v>
      </c>
      <c r="I1" s="3" t="s">
        <v>60</v>
      </c>
    </row>
    <row r="3" spans="3:10" ht="105" x14ac:dyDescent="0.25">
      <c r="C3" t="s">
        <v>88</v>
      </c>
      <c r="D3">
        <f>250735/12</f>
        <v>20894.583333333332</v>
      </c>
      <c r="E3" s="4" t="s">
        <v>89</v>
      </c>
      <c r="F3" s="4"/>
      <c r="G3">
        <f>(D3*27/22)</f>
        <v>25643.352272727272</v>
      </c>
      <c r="H3" s="1">
        <v>81000</v>
      </c>
      <c r="I3" s="1" t="s">
        <v>55</v>
      </c>
    </row>
    <row r="4" spans="3:10" x14ac:dyDescent="0.25">
      <c r="C4" t="s">
        <v>86</v>
      </c>
      <c r="D4">
        <f>603000/12</f>
        <v>50250</v>
      </c>
      <c r="E4" t="s">
        <v>90</v>
      </c>
      <c r="G4">
        <v>79750</v>
      </c>
      <c r="H4" s="1">
        <v>79750</v>
      </c>
      <c r="I4" s="1" t="s">
        <v>54</v>
      </c>
    </row>
    <row r="5" spans="3:10" x14ac:dyDescent="0.25">
      <c r="H5" s="1"/>
      <c r="I5" s="1"/>
    </row>
    <row r="6" spans="3:10" ht="45" x14ac:dyDescent="0.25">
      <c r="C6" t="s">
        <v>56</v>
      </c>
      <c r="D6">
        <v>162000</v>
      </c>
      <c r="E6" s="4" t="s">
        <v>84</v>
      </c>
      <c r="F6" s="4"/>
      <c r="G6">
        <f>162000*27/22</f>
        <v>198818.18181818182</v>
      </c>
      <c r="H6" s="1">
        <v>100000</v>
      </c>
      <c r="I6" s="1" t="s">
        <v>87</v>
      </c>
    </row>
    <row r="7" spans="3:10" ht="105" x14ac:dyDescent="0.25">
      <c r="C7" t="s">
        <v>57</v>
      </c>
      <c r="D7">
        <v>75400</v>
      </c>
      <c r="E7" t="s">
        <v>63</v>
      </c>
      <c r="G7">
        <f>D7*27/22</f>
        <v>92536.363636363632</v>
      </c>
      <c r="H7" s="1">
        <v>377000</v>
      </c>
      <c r="I7" s="5" t="s">
        <v>112</v>
      </c>
    </row>
    <row r="8" spans="3:10" ht="45" x14ac:dyDescent="0.25">
      <c r="C8" t="s">
        <v>95</v>
      </c>
      <c r="D8">
        <v>114000</v>
      </c>
      <c r="E8" s="4" t="s">
        <v>85</v>
      </c>
      <c r="F8" s="4"/>
      <c r="G8">
        <f>D8*27/22</f>
        <v>139909.09090909091</v>
      </c>
      <c r="H8" s="1">
        <v>50000</v>
      </c>
      <c r="I8" s="1" t="s">
        <v>97</v>
      </c>
    </row>
    <row r="9" spans="3:10" x14ac:dyDescent="0.25">
      <c r="H9" s="2"/>
      <c r="I9" s="2"/>
    </row>
    <row r="10" spans="3:10" ht="120" x14ac:dyDescent="0.25">
      <c r="C10" t="s">
        <v>58</v>
      </c>
      <c r="D10">
        <f>D3*12+D4*12+D6+D7+D8</f>
        <v>1205135</v>
      </c>
      <c r="G10">
        <f>G3*12+G4*12+G6+G7+G8</f>
        <v>1695983.8636363635</v>
      </c>
      <c r="H10" s="1">
        <f>(H3+H4)*12+H6+H7+H8</f>
        <v>2456000</v>
      </c>
      <c r="I10" s="5" t="s">
        <v>94</v>
      </c>
    </row>
    <row r="11" spans="3:10" x14ac:dyDescent="0.25">
      <c r="H11" s="1"/>
      <c r="I11" s="1"/>
    </row>
    <row r="12" spans="3:10" ht="45" x14ac:dyDescent="0.25">
      <c r="C12" t="s">
        <v>96</v>
      </c>
      <c r="D12">
        <f>D10/22</f>
        <v>54778.86363636364</v>
      </c>
      <c r="G12">
        <f>G10/27</f>
        <v>62814.217171717166</v>
      </c>
      <c r="H12" s="1">
        <f>(H10-(H3*12) + (G3*12))/27</f>
        <v>66360.008417508419</v>
      </c>
      <c r="I12" s="5" t="s">
        <v>93</v>
      </c>
    </row>
    <row r="13" spans="3:10" x14ac:dyDescent="0.25">
      <c r="H13" s="1"/>
      <c r="I13" s="1"/>
      <c r="J13" s="1"/>
    </row>
    <row r="14" spans="3:10" x14ac:dyDescent="0.25">
      <c r="C14" t="s">
        <v>99</v>
      </c>
      <c r="G14">
        <v>585000</v>
      </c>
      <c r="H14" s="2"/>
      <c r="I14" s="2"/>
    </row>
    <row r="15" spans="3:10" x14ac:dyDescent="0.25">
      <c r="C15" t="s">
        <v>98</v>
      </c>
      <c r="G15">
        <f>17000*12</f>
        <v>204000</v>
      </c>
    </row>
    <row r="17" spans="3:9" ht="30" x14ac:dyDescent="0.25">
      <c r="C17" t="s">
        <v>100</v>
      </c>
      <c r="G17">
        <f>(G10-G14-G15)</f>
        <v>906983.86363636353</v>
      </c>
      <c r="I17" s="4" t="s">
        <v>101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E10" sqref="E10"/>
    </sheetView>
  </sheetViews>
  <sheetFormatPr defaultRowHeight="15" x14ac:dyDescent="0.25"/>
  <cols>
    <col min="1" max="1" width="20.42578125" bestFit="1" customWidth="1"/>
    <col min="8" max="8" width="14.5703125" bestFit="1" customWidth="1"/>
  </cols>
  <sheetData>
    <row r="1" spans="1:12" x14ac:dyDescent="0.25">
      <c r="A1" s="3"/>
      <c r="B1" s="3" t="s">
        <v>64</v>
      </c>
      <c r="C1" s="3" t="s">
        <v>65</v>
      </c>
      <c r="D1" s="3" t="s">
        <v>0</v>
      </c>
      <c r="E1" s="3" t="s">
        <v>62</v>
      </c>
      <c r="F1" s="3" t="s">
        <v>66</v>
      </c>
      <c r="G1" s="3" t="s">
        <v>67</v>
      </c>
      <c r="H1" s="3"/>
      <c r="I1" s="3"/>
      <c r="K1" t="s">
        <v>110</v>
      </c>
      <c r="L1" t="s">
        <v>111</v>
      </c>
    </row>
    <row r="2" spans="1:12" x14ac:dyDescent="0.25">
      <c r="A2" t="s">
        <v>68</v>
      </c>
      <c r="B2">
        <v>16904</v>
      </c>
      <c r="C2">
        <v>5970</v>
      </c>
      <c r="E2">
        <v>45250</v>
      </c>
      <c r="G2">
        <v>3117</v>
      </c>
      <c r="K2" t="s">
        <v>105</v>
      </c>
      <c r="L2">
        <v>17050</v>
      </c>
    </row>
    <row r="3" spans="1:12" x14ac:dyDescent="0.25">
      <c r="A3" t="s">
        <v>69</v>
      </c>
      <c r="B3">
        <v>30705</v>
      </c>
      <c r="E3">
        <v>45250</v>
      </c>
      <c r="K3" t="s">
        <v>106</v>
      </c>
      <c r="L3">
        <v>13200</v>
      </c>
    </row>
    <row r="4" spans="1:12" x14ac:dyDescent="0.25">
      <c r="A4" t="s">
        <v>70</v>
      </c>
      <c r="B4">
        <v>21884</v>
      </c>
      <c r="D4">
        <v>41900</v>
      </c>
      <c r="E4">
        <v>45250</v>
      </c>
      <c r="G4">
        <v>3825</v>
      </c>
      <c r="K4" t="s">
        <v>107</v>
      </c>
      <c r="L4">
        <v>11000</v>
      </c>
    </row>
    <row r="5" spans="1:12" x14ac:dyDescent="0.25">
      <c r="A5" t="s">
        <v>71</v>
      </c>
      <c r="B5">
        <v>24549</v>
      </c>
      <c r="E5">
        <v>45250</v>
      </c>
      <c r="K5" t="s">
        <v>108</v>
      </c>
      <c r="L5">
        <v>4000</v>
      </c>
    </row>
    <row r="6" spans="1:12" x14ac:dyDescent="0.25">
      <c r="A6" t="s">
        <v>72</v>
      </c>
      <c r="B6">
        <v>22874</v>
      </c>
      <c r="E6">
        <v>45250</v>
      </c>
      <c r="K6" t="s">
        <v>109</v>
      </c>
      <c r="L6">
        <v>15000</v>
      </c>
    </row>
    <row r="7" spans="1:12" x14ac:dyDescent="0.25">
      <c r="A7" t="s">
        <v>73</v>
      </c>
      <c r="B7">
        <v>18871</v>
      </c>
      <c r="E7">
        <v>45250</v>
      </c>
      <c r="F7">
        <v>99820</v>
      </c>
      <c r="G7">
        <v>7200</v>
      </c>
      <c r="L7">
        <f>SUM(L2:L6)</f>
        <v>60250</v>
      </c>
    </row>
    <row r="8" spans="1:12" x14ac:dyDescent="0.25">
      <c r="A8" t="s">
        <v>74</v>
      </c>
      <c r="B8">
        <v>23500</v>
      </c>
      <c r="E8">
        <v>45250</v>
      </c>
    </row>
    <row r="9" spans="1:12" x14ac:dyDescent="0.25">
      <c r="A9" t="s">
        <v>75</v>
      </c>
      <c r="B9">
        <v>20750</v>
      </c>
      <c r="C9">
        <v>67500</v>
      </c>
      <c r="E9">
        <v>45250</v>
      </c>
    </row>
    <row r="10" spans="1:12" x14ac:dyDescent="0.25">
      <c r="A10" t="s">
        <v>76</v>
      </c>
      <c r="B10">
        <v>17200</v>
      </c>
      <c r="D10">
        <v>33500</v>
      </c>
      <c r="E10">
        <v>60250</v>
      </c>
    </row>
    <row r="11" spans="1:12" x14ac:dyDescent="0.25">
      <c r="A11" t="s">
        <v>77</v>
      </c>
      <c r="B11">
        <v>19217</v>
      </c>
      <c r="C11">
        <v>73000</v>
      </c>
      <c r="E11">
        <v>60250</v>
      </c>
      <c r="F11">
        <v>2173000</v>
      </c>
      <c r="H11" t="s">
        <v>78</v>
      </c>
    </row>
    <row r="12" spans="1:12" x14ac:dyDescent="0.25">
      <c r="A12" t="s">
        <v>79</v>
      </c>
      <c r="B12">
        <v>23756</v>
      </c>
      <c r="C12">
        <v>15725</v>
      </c>
      <c r="E12">
        <v>60250</v>
      </c>
      <c r="F12">
        <v>416000</v>
      </c>
      <c r="H12" t="s">
        <v>78</v>
      </c>
    </row>
    <row r="13" spans="1:12" x14ac:dyDescent="0.25">
      <c r="A13" t="s">
        <v>80</v>
      </c>
      <c r="B13">
        <v>10525</v>
      </c>
      <c r="E13">
        <v>60250</v>
      </c>
    </row>
    <row r="15" spans="1:12" x14ac:dyDescent="0.25">
      <c r="A15" t="s">
        <v>81</v>
      </c>
      <c r="B15">
        <f>SUM(B2:B13)</f>
        <v>250735</v>
      </c>
      <c r="C15">
        <f t="shared" ref="C15:G15" si="0">SUM(C2:C13)</f>
        <v>162195</v>
      </c>
      <c r="D15">
        <f t="shared" si="0"/>
        <v>75400</v>
      </c>
      <c r="E15">
        <f t="shared" si="0"/>
        <v>603000</v>
      </c>
      <c r="F15">
        <f t="shared" si="0"/>
        <v>2688820</v>
      </c>
      <c r="G15">
        <f t="shared" si="0"/>
        <v>14142</v>
      </c>
    </row>
    <row r="18" spans="1:2" x14ac:dyDescent="0.25">
      <c r="A18" t="s">
        <v>81</v>
      </c>
      <c r="B18">
        <f>SUM(B15:G15)</f>
        <v>3794292</v>
      </c>
    </row>
    <row r="20" spans="1:2" ht="90" x14ac:dyDescent="0.25">
      <c r="A20" s="4" t="s">
        <v>82</v>
      </c>
      <c r="B20">
        <f>B18-2589000</f>
        <v>1205292</v>
      </c>
    </row>
    <row r="22" spans="1:2" x14ac:dyDescent="0.25">
      <c r="A22" t="s">
        <v>83</v>
      </c>
      <c r="B22">
        <f xml:space="preserve"> B20/12</f>
        <v>100441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D21" sqref="D21"/>
    </sheetView>
  </sheetViews>
  <sheetFormatPr defaultRowHeight="15" x14ac:dyDescent="0.25"/>
  <cols>
    <col min="2" max="2" width="27.7109375" bestFit="1" customWidth="1"/>
    <col min="3" max="3" width="16.42578125" bestFit="1" customWidth="1"/>
    <col min="4" max="4" width="8.5703125" bestFit="1" customWidth="1"/>
  </cols>
  <sheetData>
    <row r="1" spans="1:8" x14ac:dyDescent="0.25">
      <c r="B1" s="3" t="s">
        <v>2</v>
      </c>
      <c r="C1" s="3" t="s">
        <v>50</v>
      </c>
    </row>
    <row r="2" spans="1:8" x14ac:dyDescent="0.25">
      <c r="A2">
        <v>1</v>
      </c>
      <c r="B2" t="s">
        <v>40</v>
      </c>
      <c r="C2" t="s">
        <v>41</v>
      </c>
      <c r="D2" s="1">
        <v>20550</v>
      </c>
    </row>
    <row r="3" spans="1:8" x14ac:dyDescent="0.25">
      <c r="A3">
        <v>2</v>
      </c>
      <c r="B3" t="s">
        <v>42</v>
      </c>
      <c r="C3" t="s">
        <v>45</v>
      </c>
      <c r="D3" s="1">
        <v>15000</v>
      </c>
    </row>
    <row r="4" spans="1:8" x14ac:dyDescent="0.25">
      <c r="A4">
        <v>3</v>
      </c>
      <c r="B4" t="s">
        <v>43</v>
      </c>
      <c r="C4" t="s">
        <v>44</v>
      </c>
      <c r="D4" s="1">
        <v>17200</v>
      </c>
    </row>
    <row r="5" spans="1:8" x14ac:dyDescent="0.25">
      <c r="A5">
        <v>4</v>
      </c>
      <c r="B5" t="s">
        <v>46</v>
      </c>
      <c r="C5" t="s">
        <v>47</v>
      </c>
      <c r="D5" s="1">
        <v>7000</v>
      </c>
    </row>
    <row r="6" spans="1:8" x14ac:dyDescent="0.25">
      <c r="A6">
        <v>5</v>
      </c>
      <c r="B6" t="s">
        <v>48</v>
      </c>
      <c r="C6" t="s">
        <v>49</v>
      </c>
      <c r="D6" s="1">
        <v>20000</v>
      </c>
    </row>
    <row r="7" spans="1:8" x14ac:dyDescent="0.25">
      <c r="D7" s="2">
        <f>SUM(D2:D6)</f>
        <v>79750</v>
      </c>
      <c r="H7"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13" workbookViewId="0">
      <selection activeCell="B30" sqref="B30"/>
    </sheetView>
  </sheetViews>
  <sheetFormatPr defaultRowHeight="15" x14ac:dyDescent="0.25"/>
  <cols>
    <col min="2" max="2" width="25.85546875" bestFit="1" customWidth="1"/>
    <col min="3" max="3" width="16.85546875" bestFit="1" customWidth="1"/>
  </cols>
  <sheetData>
    <row r="1" spans="1:8" x14ac:dyDescent="0.25">
      <c r="B1" s="3" t="s">
        <v>1</v>
      </c>
      <c r="C1" s="3" t="s">
        <v>0</v>
      </c>
      <c r="D1" s="3"/>
      <c r="E1" s="3"/>
      <c r="F1" s="3"/>
      <c r="G1" s="3"/>
      <c r="H1" s="3"/>
    </row>
    <row r="2" spans="1:8" x14ac:dyDescent="0.25">
      <c r="A2">
        <v>1</v>
      </c>
      <c r="B2" t="s">
        <v>3</v>
      </c>
      <c r="C2" t="s">
        <v>4</v>
      </c>
      <c r="H2" s="1"/>
    </row>
    <row r="3" spans="1:8" x14ac:dyDescent="0.25">
      <c r="A3">
        <f>A2+1</f>
        <v>2</v>
      </c>
      <c r="B3" t="s">
        <v>5</v>
      </c>
      <c r="C3" t="s">
        <v>4</v>
      </c>
      <c r="H3" s="1"/>
    </row>
    <row r="4" spans="1:8" x14ac:dyDescent="0.25">
      <c r="A4">
        <f t="shared" ref="A4:A28" si="0">A3+1</f>
        <v>3</v>
      </c>
      <c r="B4" t="s">
        <v>7</v>
      </c>
      <c r="C4" t="s">
        <v>8</v>
      </c>
      <c r="H4" s="1"/>
    </row>
    <row r="5" spans="1:8" x14ac:dyDescent="0.25">
      <c r="A5">
        <f t="shared" si="0"/>
        <v>4</v>
      </c>
      <c r="B5" t="s">
        <v>9</v>
      </c>
      <c r="C5" t="s">
        <v>8</v>
      </c>
      <c r="H5" s="1"/>
    </row>
    <row r="6" spans="1:8" x14ac:dyDescent="0.25">
      <c r="A6">
        <f t="shared" si="0"/>
        <v>5</v>
      </c>
      <c r="B6" t="s">
        <v>10</v>
      </c>
      <c r="C6" t="s">
        <v>8</v>
      </c>
      <c r="H6" s="1"/>
    </row>
    <row r="7" spans="1:8" x14ac:dyDescent="0.25">
      <c r="A7">
        <f t="shared" si="0"/>
        <v>6</v>
      </c>
      <c r="B7" t="s">
        <v>11</v>
      </c>
      <c r="C7" t="s">
        <v>12</v>
      </c>
      <c r="H7" s="1"/>
    </row>
    <row r="8" spans="1:8" x14ac:dyDescent="0.25">
      <c r="A8">
        <f t="shared" si="0"/>
        <v>7</v>
      </c>
      <c r="B8" t="s">
        <v>6</v>
      </c>
      <c r="C8" t="s">
        <v>12</v>
      </c>
      <c r="H8" s="1"/>
    </row>
    <row r="9" spans="1:8" x14ac:dyDescent="0.25">
      <c r="A9">
        <f t="shared" si="0"/>
        <v>8</v>
      </c>
      <c r="B9" t="s">
        <v>32</v>
      </c>
      <c r="C9" t="s">
        <v>12</v>
      </c>
      <c r="H9" s="1"/>
    </row>
    <row r="10" spans="1:8" x14ac:dyDescent="0.25">
      <c r="A10">
        <f t="shared" si="0"/>
        <v>9</v>
      </c>
      <c r="B10" t="s">
        <v>13</v>
      </c>
      <c r="C10" t="s">
        <v>14</v>
      </c>
      <c r="H10" s="1"/>
    </row>
    <row r="11" spans="1:8" x14ac:dyDescent="0.25">
      <c r="A11">
        <f t="shared" si="0"/>
        <v>10</v>
      </c>
      <c r="B11" t="s">
        <v>15</v>
      </c>
      <c r="C11" t="s">
        <v>14</v>
      </c>
      <c r="H11" s="1"/>
    </row>
    <row r="12" spans="1:8" x14ac:dyDescent="0.25">
      <c r="A12">
        <f t="shared" si="0"/>
        <v>11</v>
      </c>
      <c r="B12" t="s">
        <v>16</v>
      </c>
      <c r="C12" t="s">
        <v>14</v>
      </c>
      <c r="H12" s="1"/>
    </row>
    <row r="13" spans="1:8" x14ac:dyDescent="0.25">
      <c r="A13">
        <f t="shared" si="0"/>
        <v>12</v>
      </c>
      <c r="B13" t="s">
        <v>21</v>
      </c>
      <c r="C13" t="s">
        <v>18</v>
      </c>
      <c r="H13" s="1"/>
    </row>
    <row r="14" spans="1:8" x14ac:dyDescent="0.25">
      <c r="A14">
        <f t="shared" si="0"/>
        <v>13</v>
      </c>
      <c r="B14" t="s">
        <v>22</v>
      </c>
      <c r="C14" t="s">
        <v>18</v>
      </c>
      <c r="H14" s="1"/>
    </row>
    <row r="15" spans="1:8" x14ac:dyDescent="0.25">
      <c r="A15">
        <f t="shared" si="0"/>
        <v>14</v>
      </c>
      <c r="B15" t="s">
        <v>33</v>
      </c>
      <c r="C15" t="s">
        <v>18</v>
      </c>
      <c r="H15" s="1"/>
    </row>
    <row r="16" spans="1:8" x14ac:dyDescent="0.25">
      <c r="A16">
        <f t="shared" si="0"/>
        <v>15</v>
      </c>
      <c r="B16" t="s">
        <v>17</v>
      </c>
      <c r="C16" t="s">
        <v>18</v>
      </c>
      <c r="H16" s="1"/>
    </row>
    <row r="17" spans="1:8" x14ac:dyDescent="0.25">
      <c r="A17">
        <f t="shared" si="0"/>
        <v>16</v>
      </c>
      <c r="B17" t="s">
        <v>51</v>
      </c>
      <c r="C17" t="s">
        <v>18</v>
      </c>
      <c r="H17" s="1"/>
    </row>
    <row r="18" spans="1:8" x14ac:dyDescent="0.25">
      <c r="A18">
        <f t="shared" si="0"/>
        <v>17</v>
      </c>
      <c r="B18" t="s">
        <v>19</v>
      </c>
      <c r="C18" t="s">
        <v>20</v>
      </c>
      <c r="H18" s="1"/>
    </row>
    <row r="19" spans="1:8" x14ac:dyDescent="0.25">
      <c r="A19">
        <f t="shared" si="0"/>
        <v>18</v>
      </c>
      <c r="B19" t="s">
        <v>23</v>
      </c>
      <c r="C19" t="s">
        <v>24</v>
      </c>
      <c r="H19" s="1"/>
    </row>
    <row r="20" spans="1:8" x14ac:dyDescent="0.25">
      <c r="A20">
        <f t="shared" si="0"/>
        <v>19</v>
      </c>
      <c r="B20" t="s">
        <v>25</v>
      </c>
      <c r="C20" t="s">
        <v>26</v>
      </c>
      <c r="H20" s="1"/>
    </row>
    <row r="21" spans="1:8" x14ac:dyDescent="0.25">
      <c r="A21">
        <f t="shared" si="0"/>
        <v>20</v>
      </c>
      <c r="B21" t="s">
        <v>27</v>
      </c>
      <c r="C21" t="s">
        <v>28</v>
      </c>
      <c r="H21" s="1"/>
    </row>
    <row r="22" spans="1:8" x14ac:dyDescent="0.25">
      <c r="A22">
        <f t="shared" si="0"/>
        <v>21</v>
      </c>
      <c r="B22" t="s">
        <v>29</v>
      </c>
      <c r="C22" t="s">
        <v>28</v>
      </c>
      <c r="H22" s="1"/>
    </row>
    <row r="23" spans="1:8" x14ac:dyDescent="0.25">
      <c r="A23">
        <f t="shared" si="0"/>
        <v>22</v>
      </c>
      <c r="B23" t="s">
        <v>30</v>
      </c>
      <c r="C23" t="s">
        <v>31</v>
      </c>
      <c r="H23" s="1"/>
    </row>
    <row r="24" spans="1:8" x14ac:dyDescent="0.25">
      <c r="A24">
        <f t="shared" si="0"/>
        <v>23</v>
      </c>
      <c r="B24" t="s">
        <v>34</v>
      </c>
      <c r="C24" t="s">
        <v>35</v>
      </c>
      <c r="H24" s="1"/>
    </row>
    <row r="25" spans="1:8" x14ac:dyDescent="0.25">
      <c r="A25">
        <f t="shared" si="0"/>
        <v>24</v>
      </c>
      <c r="B25" t="s">
        <v>36</v>
      </c>
      <c r="C25" t="s">
        <v>35</v>
      </c>
      <c r="H25" s="1"/>
    </row>
    <row r="26" spans="1:8" x14ac:dyDescent="0.25">
      <c r="A26">
        <f t="shared" si="0"/>
        <v>25</v>
      </c>
      <c r="B26" t="s">
        <v>37</v>
      </c>
      <c r="C26" t="s">
        <v>35</v>
      </c>
      <c r="H26" s="1"/>
    </row>
    <row r="27" spans="1:8" x14ac:dyDescent="0.25">
      <c r="A27">
        <f t="shared" si="0"/>
        <v>26</v>
      </c>
      <c r="B27" t="s">
        <v>38</v>
      </c>
      <c r="C27" t="s">
        <v>35</v>
      </c>
      <c r="H27" s="1"/>
    </row>
    <row r="28" spans="1:8" x14ac:dyDescent="0.25">
      <c r="A28">
        <f t="shared" si="0"/>
        <v>27</v>
      </c>
      <c r="B28" t="s">
        <v>39</v>
      </c>
      <c r="C28" t="s">
        <v>35</v>
      </c>
      <c r="H28" s="1"/>
    </row>
    <row r="29" spans="1:8" x14ac:dyDescent="0.25">
      <c r="H29" s="1"/>
    </row>
    <row r="30" spans="1:8" x14ac:dyDescent="0.25">
      <c r="B30" t="s">
        <v>104</v>
      </c>
    </row>
    <row r="31" spans="1:8" x14ac:dyDescent="0.25">
      <c r="B31" t="s">
        <v>102</v>
      </c>
      <c r="F31">
        <v>105000</v>
      </c>
    </row>
    <row r="32" spans="1:8" x14ac:dyDescent="0.25">
      <c r="B32" t="s">
        <v>103</v>
      </c>
      <c r="F32">
        <v>22000</v>
      </c>
    </row>
    <row r="33" spans="2:6" x14ac:dyDescent="0.25">
      <c r="B33" t="s">
        <v>52</v>
      </c>
      <c r="F33">
        <v>100000</v>
      </c>
    </row>
    <row r="34" spans="2:6" x14ac:dyDescent="0.25">
      <c r="B34" t="s">
        <v>53</v>
      </c>
      <c r="F34">
        <v>150000</v>
      </c>
    </row>
    <row r="35" spans="2:6" x14ac:dyDescent="0.25">
      <c r="F35">
        <f>SUM(F31:F34)</f>
        <v>377000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Budget 2020-21</vt:lpstr>
      <vt:lpstr>utilization (prev yr)</vt:lpstr>
      <vt:lpstr>Work staff</vt:lpstr>
      <vt:lpstr>children 20-21</vt:lpstr>
      <vt:lpstr>'Budget 2020-21'!Print_Area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Arvind Rao</cp:lastModifiedBy>
  <dcterms:created xsi:type="dcterms:W3CDTF">2020-05-06T06:08:10Z</dcterms:created>
  <dcterms:modified xsi:type="dcterms:W3CDTF">2020-07-21T01:48:42Z</dcterms:modified>
</cp:coreProperties>
</file>