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3" activeTab="6"/>
  </bookViews>
  <sheets>
    <sheet name="2012-2013" sheetId="1" r:id="rId1"/>
    <sheet name="As part of overall budget 12-13" sheetId="2" r:id="rId2"/>
    <sheet name="2012-2013 (2)" sheetId="3" r:id="rId3"/>
    <sheet name="Plan 2013-14" sheetId="4" r:id="rId4"/>
    <sheet name="Aprroved amt 2013-2014" sheetId="5" r:id="rId5"/>
    <sheet name="Approved 2014-15" sheetId="6" r:id="rId6"/>
    <sheet name="Plan 2015-16" sheetId="7" r:id="rId7"/>
  </sheets>
  <definedNames>
    <definedName name="_xlnm.Print_Area" localSheetId="0">'2012-2013'!$A$1:$E$12</definedName>
    <definedName name="_xlnm.Print_Area" localSheetId="2">'2012-2013 (2)'!$A$1:$D$12</definedName>
  </definedNames>
  <calcPr fullCalcOnLoad="1"/>
</workbook>
</file>

<file path=xl/sharedStrings.xml><?xml version="1.0" encoding="utf-8"?>
<sst xmlns="http://schemas.openxmlformats.org/spreadsheetml/2006/main" count="254" uniqueCount="126">
  <si>
    <t>Educational support Expenses</t>
  </si>
  <si>
    <t>Computer Room/ Maintenance</t>
  </si>
  <si>
    <t>Craft section</t>
  </si>
  <si>
    <t>Exams and tests</t>
  </si>
  <si>
    <t>Library expenses</t>
  </si>
  <si>
    <t>Educational trips</t>
  </si>
  <si>
    <t>Notebooks &amp; Texts</t>
  </si>
  <si>
    <t>Grand Total</t>
  </si>
  <si>
    <t>4/1/2012 Through 3/31/2013</t>
  </si>
  <si>
    <t>Science lab/EngLangLab/Maths Lab</t>
  </si>
  <si>
    <t>Heads of expenses</t>
  </si>
  <si>
    <t>The AMCs are getting more expensive &amp; also replacement costs</t>
  </si>
  <si>
    <t>The increased cost of inputs especially in food and cloth areas have caused the excess spending</t>
  </si>
  <si>
    <t>Paper costs have escalated right through the year.Hence the excess expenses</t>
  </si>
  <si>
    <t>The labs did not require much revamping as they were renewed in 2011-2012</t>
  </si>
  <si>
    <t>All classes went on educational trips. Food costs have been borne under the head nutrition</t>
  </si>
  <si>
    <t>We received a large consignment of notebooks in kind from another donor group and some notebooks from the TN Govt as well. Hence the budget was lowered</t>
  </si>
  <si>
    <t>Actual expenses INR FY 2012-2013</t>
  </si>
  <si>
    <t>Remarks 1</t>
  </si>
  <si>
    <t>OMHS Plan 4/1/2013 Through 3/31/2014</t>
  </si>
  <si>
    <t>FY 2012-2013</t>
  </si>
  <si>
    <t>FY 2013-2014</t>
  </si>
  <si>
    <t>Expenses heads</t>
  </si>
  <si>
    <t>Amount</t>
  </si>
  <si>
    <t>Amounts</t>
  </si>
  <si>
    <t>Actual expenses</t>
  </si>
  <si>
    <t>Sub Totals</t>
  </si>
  <si>
    <t>Increase Plan 2013-2014</t>
  </si>
  <si>
    <t>Classroom Expenses</t>
  </si>
  <si>
    <t>Medical health</t>
  </si>
  <si>
    <t>Special class</t>
  </si>
  <si>
    <t>Teacher Training /conveyance</t>
  </si>
  <si>
    <t>Total Educational support Expenses</t>
  </si>
  <si>
    <t>Establishment (salaries &amp; wages)</t>
  </si>
  <si>
    <t>Total establishment</t>
  </si>
  <si>
    <t>Extra Curricular activities</t>
  </si>
  <si>
    <t>Contingency</t>
  </si>
  <si>
    <t>Festivals/Celebrations/competiti</t>
  </si>
  <si>
    <t>Sports/Scouts &amp; Guides</t>
  </si>
  <si>
    <t>Total Extra Curricular activities</t>
  </si>
  <si>
    <t>General Resource Room</t>
  </si>
  <si>
    <t>Office Maintenance</t>
  </si>
  <si>
    <t>Paper/periodicals/Postage/Miscellaneous/ hospitality</t>
  </si>
  <si>
    <t>Printing &amp; stationery</t>
  </si>
  <si>
    <t>Telephone</t>
  </si>
  <si>
    <t>Total Office Maintenance</t>
  </si>
  <si>
    <t>Repair/Maintenance</t>
  </si>
  <si>
    <t>Depreciation</t>
  </si>
  <si>
    <t>Electricity&amp;Water</t>
  </si>
  <si>
    <t>Maintenance/Upkeep/Repair</t>
  </si>
  <si>
    <t>Sanitary Expenses</t>
  </si>
  <si>
    <t>Total Repair/Maintenance</t>
  </si>
  <si>
    <t>Specific projects</t>
  </si>
  <si>
    <t>Noon Meal/Nutrition</t>
  </si>
  <si>
    <t>Total Specific projects</t>
  </si>
  <si>
    <t>Increased Outlay Adhoc teacher  support 2013-2014</t>
  </si>
  <si>
    <t>Headmistress</t>
  </si>
  <si>
    <t>Total teachers full time</t>
  </si>
  <si>
    <t>Total teachers full time Computers</t>
  </si>
  <si>
    <t>Office staff</t>
  </si>
  <si>
    <t>Cost per month</t>
  </si>
  <si>
    <t>Total cost per year</t>
  </si>
  <si>
    <t>Asha St. Louis 2012-13</t>
  </si>
  <si>
    <t>Asha st. Louis support 2013-2014</t>
  </si>
  <si>
    <t>Request to Asha St Louis 2013-2014</t>
  </si>
  <si>
    <t>School Budget Allocations 2012-2013</t>
  </si>
  <si>
    <t>Budget Amounts INR allocated from St.Louis donation</t>
  </si>
  <si>
    <t>Exams and tests ( stationery m)aterial</t>
  </si>
  <si>
    <t>Approved and funded by Asha by St. Louis 2012-13</t>
  </si>
  <si>
    <t>Amountsin INR</t>
  </si>
  <si>
    <t>General Resource Room, Counseling &amp; Sp Ed.</t>
  </si>
  <si>
    <t>Additional Support for school Improvement</t>
  </si>
  <si>
    <t>Special class expenses</t>
  </si>
  <si>
    <t>Teacher Training</t>
  </si>
  <si>
    <t>Sportsday Prizes, Academic prizes</t>
  </si>
  <si>
    <t>Festivals &amp; Celebrations</t>
  </si>
  <si>
    <t>Additional books for the library  to get  books of values , self conidence, self esteem &amp; storage</t>
  </si>
  <si>
    <t>Total</t>
  </si>
  <si>
    <t>twin seaters- 36 Nos for 72 students -2 sections @ 4000 per desk to be ready asap</t>
  </si>
  <si>
    <t>I Donation- INR 525,000 17 Aug 2013</t>
  </si>
  <si>
    <t>II Donation- INR 320,000 31 Jan 2014</t>
  </si>
  <si>
    <t xml:space="preserve">For newly introduced Higher Secondary School Classrooms </t>
  </si>
  <si>
    <t xml:space="preserve">Actual expenses INR FY 2013-2014 </t>
  </si>
  <si>
    <t>4/1/2013 Through3/31/2014</t>
  </si>
  <si>
    <t>Balance 2013-14</t>
  </si>
  <si>
    <t>English language &amp; Primary maths training in April &amp; May 2014</t>
  </si>
  <si>
    <t>Notes</t>
  </si>
  <si>
    <t>Amounts in INR</t>
  </si>
  <si>
    <t>Orders are being placed. Will get the benches by end May 2014 in time for next academic year</t>
  </si>
  <si>
    <t>The prizes will be given in June  2014</t>
  </si>
  <si>
    <t>Classroom Cupboards 3 Nos for storage of records and notebooks</t>
  </si>
  <si>
    <t>Storage to be purchased in April- May 2014</t>
  </si>
  <si>
    <t>4/1/2014 Through3/31/2015</t>
  </si>
  <si>
    <t>Items for which funding was given in the first donation in 2013-2014</t>
  </si>
  <si>
    <t>Support for April 2014-March 2015</t>
  </si>
  <si>
    <t>Items for which funding was given in the second donation in 2013-2014</t>
  </si>
  <si>
    <t>Total request for 2014-15</t>
  </si>
  <si>
    <t>Exams and tests ( stationery material)</t>
  </si>
  <si>
    <t>New items added for 2014-15</t>
  </si>
  <si>
    <t>School upkeep and repairs</t>
  </si>
  <si>
    <t>Nutrition expenses additional for plus 2 sections</t>
  </si>
  <si>
    <t xml:space="preserve"> Requirements  for 2014-15 Amounts in INR</t>
  </si>
  <si>
    <t>Orders are being placed. Will get the cupboards by end May 2014 in time for next academic year</t>
  </si>
  <si>
    <t>concentrating on the usage aspects of the library as there are sufficient number of books</t>
  </si>
  <si>
    <t>getting support from another source for the running expenses for this year</t>
  </si>
  <si>
    <t>Electricity &amp; water pumping</t>
  </si>
  <si>
    <t>routine school maintenance is increasingly mmore expensive with age of the buildings</t>
  </si>
  <si>
    <t>The electricity bills are increased with more computers and more lectric lights in all classrooms</t>
  </si>
  <si>
    <t>The supplement to the noon meal per child per year was around 900 and we had support for the entire costs. However last year the strength has gone upalittle and there are more older children - hence costs have gone up. This support may be needed temporarily till the costs are balanced against increased govt. grant for additional strength which may come in the course of this year</t>
  </si>
  <si>
    <t>Actual expenses 22 March 2015</t>
  </si>
  <si>
    <t xml:space="preserve"> Requirements  for 2015-16 Amounts in INR</t>
  </si>
  <si>
    <t>Primary classes supported bt another donor</t>
  </si>
  <si>
    <t>AMC 44000 for computers supported by another donor</t>
  </si>
  <si>
    <t>Costs have increased due to project materials increase</t>
  </si>
  <si>
    <t>Higher classes have more children hence miore exam stationery required</t>
  </si>
  <si>
    <t>Support from another donor as well</t>
  </si>
  <si>
    <t>Increased use of paper - senior classes</t>
  </si>
  <si>
    <t>Sponsors found</t>
  </si>
  <si>
    <t>Total request for 2015-16</t>
  </si>
  <si>
    <t xml:space="preserve">Looking for a full time school counselor as part of school faculty. Have found volunteer special educators. </t>
  </si>
  <si>
    <t>New item added for 2015-16 if Asha St. Louis can support</t>
  </si>
  <si>
    <t xml:space="preserve">Notes </t>
  </si>
  <si>
    <t>The electricity bills are increased with more computers and more electric lights in all classrooms</t>
  </si>
  <si>
    <t>Actual expenses - 22 March 2015</t>
  </si>
  <si>
    <t>4/1/2015 Through3/31/2016</t>
  </si>
  <si>
    <t>Expecting more students this year in the higher secondary sections. Food is provided only for classes 1 to 10. KG is also being introduced in June 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</si>
</sst>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s>
  <fonts count="43">
    <font>
      <sz val="11"/>
      <color theme="1"/>
      <name val="Calibri"/>
      <family val="2"/>
    </font>
    <font>
      <sz val="11"/>
      <color indexed="8"/>
      <name val="Calibri"/>
      <family val="2"/>
    </font>
    <font>
      <sz val="10"/>
      <color indexed="8"/>
      <name val="Calibri"/>
      <family val="2"/>
    </font>
    <font>
      <b/>
      <sz val="10"/>
      <color indexed="8"/>
      <name val="Calibri"/>
      <family val="2"/>
    </font>
    <font>
      <b/>
      <sz val="11"/>
      <color indexed="8"/>
      <name val="Calibri"/>
      <family val="2"/>
    </font>
    <font>
      <sz val="9"/>
      <name val="Arial"/>
      <family val="2"/>
    </font>
    <font>
      <b/>
      <sz val="10"/>
      <name val="Arial"/>
      <family val="2"/>
    </font>
    <font>
      <b/>
      <sz val="9"/>
      <name val="Arial"/>
      <family val="2"/>
    </font>
    <font>
      <u val="single"/>
      <sz val="11"/>
      <color indexed="12"/>
      <name val="Calibri"/>
      <family val="2"/>
    </font>
    <font>
      <u val="single"/>
      <sz val="11"/>
      <color indexed="36"/>
      <name val="Calibri"/>
      <family val="2"/>
    </font>
    <font>
      <b/>
      <sz val="12"/>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style="medium"/>
    </border>
    <border>
      <left>
        <color indexed="63"/>
      </left>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0">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1"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wrapText="1"/>
    </xf>
    <xf numFmtId="0" fontId="3" fillId="0" borderId="10" xfId="0" applyFont="1" applyBorder="1" applyAlignment="1">
      <alignment/>
    </xf>
    <xf numFmtId="0" fontId="2" fillId="0" borderId="10" xfId="0" applyFont="1" applyBorder="1" applyAlignment="1">
      <alignment/>
    </xf>
    <xf numFmtId="0" fontId="2" fillId="0" borderId="10" xfId="0" applyFont="1" applyBorder="1" applyAlignment="1">
      <alignment wrapText="1"/>
    </xf>
    <xf numFmtId="3" fontId="2" fillId="0" borderId="10" xfId="0" applyNumberFormat="1" applyFont="1" applyBorder="1" applyAlignment="1">
      <alignment wrapText="1"/>
    </xf>
    <xf numFmtId="3" fontId="2" fillId="0" borderId="10" xfId="0" applyNumberFormat="1" applyFont="1" applyBorder="1" applyAlignment="1">
      <alignment/>
    </xf>
    <xf numFmtId="3" fontId="3" fillId="0" borderId="10" xfId="0" applyNumberFormat="1" applyFont="1" applyBorder="1" applyAlignment="1">
      <alignment/>
    </xf>
    <xf numFmtId="0" fontId="3" fillId="0" borderId="10" xfId="0" applyFont="1" applyBorder="1" applyAlignment="1">
      <alignment/>
    </xf>
    <xf numFmtId="0" fontId="0" fillId="0" borderId="0" xfId="0" applyAlignment="1">
      <alignment wrapText="1"/>
    </xf>
    <xf numFmtId="0" fontId="4" fillId="0" borderId="0" xfId="0" applyFont="1" applyFill="1" applyAlignment="1">
      <alignment wrapText="1"/>
    </xf>
    <xf numFmtId="0" fontId="4" fillId="0" borderId="10" xfId="0" applyFont="1" applyBorder="1" applyAlignment="1">
      <alignment/>
    </xf>
    <xf numFmtId="0" fontId="2" fillId="33" borderId="0" xfId="0" applyFont="1" applyFill="1" applyAlignment="1">
      <alignment/>
    </xf>
    <xf numFmtId="0" fontId="2" fillId="33" borderId="0" xfId="0" applyFont="1" applyFill="1" applyAlignment="1">
      <alignment wrapText="1"/>
    </xf>
    <xf numFmtId="0" fontId="2" fillId="0" borderId="11" xfId="0"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14" xfId="0" applyFont="1" applyBorder="1" applyAlignment="1">
      <alignment/>
    </xf>
    <xf numFmtId="0" fontId="2" fillId="0" borderId="10" xfId="0" applyFont="1" applyFill="1" applyBorder="1" applyAlignment="1">
      <alignment wrapText="1"/>
    </xf>
    <xf numFmtId="0" fontId="3" fillId="0" borderId="0" xfId="0" applyFont="1" applyAlignment="1">
      <alignment/>
    </xf>
    <xf numFmtId="0" fontId="2" fillId="0" borderId="14" xfId="0" applyFont="1" applyBorder="1" applyAlignment="1">
      <alignment/>
    </xf>
    <xf numFmtId="0" fontId="3" fillId="33" borderId="0" xfId="0" applyFont="1" applyFill="1" applyAlignment="1">
      <alignment/>
    </xf>
    <xf numFmtId="0" fontId="2" fillId="0" borderId="15" xfId="0" applyFont="1" applyFill="1" applyBorder="1" applyAlignment="1">
      <alignment/>
    </xf>
    <xf numFmtId="3" fontId="2" fillId="0" borderId="15" xfId="0" applyNumberFormat="1" applyFont="1" applyFill="1" applyBorder="1" applyAlignment="1">
      <alignment/>
    </xf>
    <xf numFmtId="3" fontId="3" fillId="0" borderId="15" xfId="0" applyNumberFormat="1" applyFont="1" applyFill="1" applyBorder="1" applyAlignment="1">
      <alignment/>
    </xf>
    <xf numFmtId="0" fontId="3" fillId="0" borderId="15" xfId="0" applyFont="1" applyFill="1" applyBorder="1" applyAlignment="1">
      <alignment/>
    </xf>
    <xf numFmtId="3" fontId="2" fillId="33"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wrapText="1"/>
    </xf>
    <xf numFmtId="3" fontId="2" fillId="0" borderId="0" xfId="0" applyNumberFormat="1" applyFont="1" applyFill="1" applyBorder="1" applyAlignment="1">
      <alignment/>
    </xf>
    <xf numFmtId="3" fontId="3" fillId="0" borderId="14" xfId="0" applyNumberFormat="1" applyFont="1" applyBorder="1" applyAlignment="1">
      <alignment/>
    </xf>
    <xf numFmtId="0" fontId="2" fillId="0" borderId="16" xfId="0" applyFont="1" applyBorder="1" applyAlignment="1">
      <alignment/>
    </xf>
    <xf numFmtId="3" fontId="3" fillId="0" borderId="10" xfId="0" applyNumberFormat="1" applyFont="1" applyBorder="1" applyAlignment="1">
      <alignment/>
    </xf>
    <xf numFmtId="0" fontId="2" fillId="0" borderId="17" xfId="0" applyFont="1" applyBorder="1" applyAlignment="1">
      <alignment/>
    </xf>
    <xf numFmtId="0" fontId="3" fillId="0" borderId="17" xfId="0" applyFont="1" applyBorder="1" applyAlignment="1">
      <alignment/>
    </xf>
    <xf numFmtId="3" fontId="3" fillId="0" borderId="17"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0" fontId="0" fillId="0" borderId="1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10" xfId="0" applyFont="1" applyBorder="1" applyAlignment="1">
      <alignment/>
    </xf>
    <xf numFmtId="4" fontId="0" fillId="0" borderId="10" xfId="0" applyNumberFormat="1" applyBorder="1" applyAlignment="1">
      <alignment horizontal="right"/>
    </xf>
    <xf numFmtId="0" fontId="0" fillId="0" borderId="10" xfId="0" applyBorder="1" applyAlignment="1">
      <alignment wrapText="1"/>
    </xf>
    <xf numFmtId="0" fontId="6" fillId="0" borderId="10" xfId="0" applyFont="1" applyBorder="1" applyAlignment="1">
      <alignment/>
    </xf>
    <xf numFmtId="4" fontId="6" fillId="0" borderId="10" xfId="0" applyNumberFormat="1" applyFont="1" applyBorder="1" applyAlignment="1">
      <alignment horizontal="right"/>
    </xf>
    <xf numFmtId="0" fontId="6" fillId="0" borderId="10" xfId="0" applyFont="1" applyFill="1" applyBorder="1" applyAlignment="1">
      <alignment/>
    </xf>
    <xf numFmtId="0" fontId="7" fillId="0" borderId="10" xfId="0" applyFont="1" applyBorder="1" applyAlignment="1">
      <alignment/>
    </xf>
    <xf numFmtId="0" fontId="2" fillId="34" borderId="10" xfId="0" applyFont="1" applyFill="1" applyBorder="1" applyAlignment="1">
      <alignment/>
    </xf>
    <xf numFmtId="3" fontId="2" fillId="34" borderId="10" xfId="0" applyNumberFormat="1" applyFont="1" applyFill="1" applyBorder="1" applyAlignment="1">
      <alignment/>
    </xf>
    <xf numFmtId="0" fontId="2" fillId="35" borderId="10" xfId="0" applyFont="1" applyFill="1" applyBorder="1" applyAlignment="1">
      <alignment/>
    </xf>
    <xf numFmtId="0" fontId="2" fillId="35" borderId="0" xfId="0" applyFont="1" applyFill="1" applyAlignment="1">
      <alignment/>
    </xf>
    <xf numFmtId="3" fontId="2" fillId="35" borderId="10" xfId="0" applyNumberFormat="1" applyFont="1" applyFill="1" applyBorder="1" applyAlignment="1">
      <alignment/>
    </xf>
    <xf numFmtId="0" fontId="2" fillId="0" borderId="10" xfId="0" applyFont="1" applyFill="1" applyBorder="1" applyAlignment="1">
      <alignment/>
    </xf>
    <xf numFmtId="0" fontId="1" fillId="0" borderId="0" xfId="0" applyFont="1" applyAlignment="1">
      <alignment/>
    </xf>
    <xf numFmtId="3" fontId="3" fillId="35" borderId="14" xfId="0" applyNumberFormat="1" applyFont="1" applyFill="1" applyBorder="1" applyAlignment="1">
      <alignment/>
    </xf>
    <xf numFmtId="3" fontId="2" fillId="0" borderId="10" xfId="0" applyNumberFormat="1"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0" fontId="4" fillId="0" borderId="10" xfId="0" applyFont="1" applyBorder="1" applyAlignment="1">
      <alignment wrapText="1"/>
    </xf>
    <xf numFmtId="0" fontId="10" fillId="0" borderId="0" xfId="0" applyFont="1" applyAlignment="1">
      <alignment/>
    </xf>
    <xf numFmtId="3" fontId="0" fillId="0" borderId="0" xfId="0" applyNumberFormat="1" applyAlignment="1">
      <alignment/>
    </xf>
    <xf numFmtId="38" fontId="0" fillId="0" borderId="10" xfId="0" applyNumberFormat="1" applyBorder="1" applyAlignment="1">
      <alignment/>
    </xf>
    <xf numFmtId="38" fontId="2" fillId="0" borderId="10" xfId="0" applyNumberFormat="1" applyFont="1" applyBorder="1" applyAlignment="1">
      <alignment/>
    </xf>
    <xf numFmtId="38" fontId="2" fillId="0" borderId="10" xfId="0" applyNumberFormat="1" applyFont="1" applyBorder="1" applyAlignment="1">
      <alignment/>
    </xf>
    <xf numFmtId="38" fontId="3" fillId="0" borderId="10" xfId="0" applyNumberFormat="1" applyFont="1" applyBorder="1" applyAlignment="1">
      <alignment/>
    </xf>
    <xf numFmtId="0" fontId="3" fillId="0" borderId="10" xfId="0" applyFont="1" applyBorder="1" applyAlignment="1">
      <alignment horizontal="center"/>
    </xf>
    <xf numFmtId="0" fontId="10" fillId="0" borderId="0" xfId="0" applyFont="1" applyAlignment="1">
      <alignment/>
    </xf>
    <xf numFmtId="0" fontId="10" fillId="0" borderId="10" xfId="0" applyFont="1" applyBorder="1" applyAlignment="1">
      <alignment wrapText="1"/>
    </xf>
    <xf numFmtId="0" fontId="11" fillId="0" borderId="10" xfId="0" applyFont="1" applyBorder="1" applyAlignment="1">
      <alignment wrapText="1"/>
    </xf>
    <xf numFmtId="3" fontId="11" fillId="0" borderId="10" xfId="0" applyNumberFormat="1" applyFont="1" applyBorder="1" applyAlignment="1">
      <alignment/>
    </xf>
    <xf numFmtId="0" fontId="11" fillId="0" borderId="0" xfId="0" applyFont="1" applyAlignment="1">
      <alignment/>
    </xf>
    <xf numFmtId="3" fontId="2" fillId="36" borderId="10" xfId="0" applyNumberFormat="1" applyFont="1" applyFill="1" applyBorder="1" applyAlignment="1">
      <alignment/>
    </xf>
    <xf numFmtId="3" fontId="2" fillId="36" borderId="10" xfId="0" applyNumberFormat="1"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3" fontId="11" fillId="0" borderId="0" xfId="0" applyNumberFormat="1" applyFont="1" applyFill="1" applyBorder="1" applyAlignment="1">
      <alignment/>
    </xf>
    <xf numFmtId="0" fontId="4" fillId="0" borderId="0" xfId="0" applyFont="1" applyFill="1" applyBorder="1" applyAlignment="1">
      <alignment wrapText="1"/>
    </xf>
    <xf numFmtId="0" fontId="4" fillId="0" borderId="10" xfId="0" applyFont="1" applyFill="1" applyBorder="1" applyAlignment="1">
      <alignment wrapText="1"/>
    </xf>
    <xf numFmtId="0" fontId="10" fillId="0" borderId="10" xfId="0" applyFont="1" applyBorder="1" applyAlignment="1">
      <alignment/>
    </xf>
    <xf numFmtId="0" fontId="2" fillId="0" borderId="10" xfId="0" applyFont="1" applyFill="1" applyBorder="1" applyAlignment="1">
      <alignment/>
    </xf>
    <xf numFmtId="0" fontId="2" fillId="0" borderId="0" xfId="0" applyFont="1" applyAlignment="1">
      <alignment/>
    </xf>
    <xf numFmtId="0" fontId="4" fillId="0" borderId="10" xfId="0" applyFont="1" applyFill="1" applyBorder="1" applyAlignment="1">
      <alignment horizontal="center" wrapText="1"/>
    </xf>
    <xf numFmtId="0" fontId="2" fillId="34" borderId="18" xfId="0" applyFont="1" applyFill="1" applyBorder="1" applyAlignment="1">
      <alignment horizontal="center"/>
    </xf>
    <xf numFmtId="0" fontId="2" fillId="34" borderId="19" xfId="0" applyFont="1" applyFill="1" applyBorder="1" applyAlignment="1">
      <alignment horizontal="center"/>
    </xf>
    <xf numFmtId="0" fontId="2" fillId="34" borderId="20"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 fillId="0" borderId="21" xfId="0" applyFont="1" applyBorder="1" applyAlignment="1">
      <alignment horizontal="center"/>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2"/>
  <sheetViews>
    <sheetView zoomScalePageLayoutView="0" workbookViewId="0" topLeftCell="A2">
      <selection activeCell="H11" sqref="H11"/>
    </sheetView>
  </sheetViews>
  <sheetFormatPr defaultColWidth="9.140625" defaultRowHeight="15"/>
  <cols>
    <col min="1" max="1" width="27.421875" style="3" bestFit="1" customWidth="1"/>
    <col min="2" max="3" width="9.140625" style="0" customWidth="1"/>
    <col min="4" max="4" width="9.140625" style="1" customWidth="1"/>
    <col min="5" max="5" width="29.57421875" style="14" customWidth="1"/>
  </cols>
  <sheetData>
    <row r="1" spans="1:5" s="1" customFormat="1" ht="12.75">
      <c r="A1" s="5" t="s">
        <v>8</v>
      </c>
      <c r="E1" s="2"/>
    </row>
    <row r="2" spans="1:5" s="1" customFormat="1" ht="30">
      <c r="A2" s="15" t="s">
        <v>68</v>
      </c>
      <c r="E2" s="2"/>
    </row>
    <row r="3" spans="1:5" s="4" customFormat="1" ht="89.25">
      <c r="A3" s="6" t="s">
        <v>10</v>
      </c>
      <c r="B3" s="6" t="s">
        <v>65</v>
      </c>
      <c r="C3" s="6" t="s">
        <v>66</v>
      </c>
      <c r="D3" s="6" t="s">
        <v>17</v>
      </c>
      <c r="E3" s="6" t="s">
        <v>18</v>
      </c>
    </row>
    <row r="4" spans="1:5" s="1" customFormat="1" ht="12.75">
      <c r="A4" s="7" t="s">
        <v>0</v>
      </c>
      <c r="B4" s="8"/>
      <c r="C4" s="8"/>
      <c r="D4" s="8"/>
      <c r="E4" s="9"/>
    </row>
    <row r="5" spans="1:5" s="2" customFormat="1" ht="25.5">
      <c r="A5" s="9" t="s">
        <v>1</v>
      </c>
      <c r="B5" s="10">
        <v>25000</v>
      </c>
      <c r="C5" s="10">
        <v>25000</v>
      </c>
      <c r="D5" s="10">
        <v>41978</v>
      </c>
      <c r="E5" s="9" t="s">
        <v>11</v>
      </c>
    </row>
    <row r="6" spans="1:5" s="1" customFormat="1" ht="38.25">
      <c r="A6" s="8" t="s">
        <v>2</v>
      </c>
      <c r="B6" s="11">
        <v>40000</v>
      </c>
      <c r="C6" s="11">
        <v>40000</v>
      </c>
      <c r="D6" s="11">
        <v>48543</v>
      </c>
      <c r="E6" s="9" t="s">
        <v>12</v>
      </c>
    </row>
    <row r="7" spans="1:5" s="1" customFormat="1" ht="38.25">
      <c r="A7" s="8" t="s">
        <v>3</v>
      </c>
      <c r="B7" s="11">
        <v>50000</v>
      </c>
      <c r="C7" s="11">
        <v>50000</v>
      </c>
      <c r="D7" s="11">
        <v>60042</v>
      </c>
      <c r="E7" s="9" t="s">
        <v>13</v>
      </c>
    </row>
    <row r="8" spans="1:5" s="1" customFormat="1" ht="12.75">
      <c r="A8" s="8" t="s">
        <v>4</v>
      </c>
      <c r="B8" s="11">
        <v>5000</v>
      </c>
      <c r="C8" s="11">
        <v>5000</v>
      </c>
      <c r="D8" s="11">
        <v>4170</v>
      </c>
      <c r="E8" s="9"/>
    </row>
    <row r="9" spans="1:5" s="1" customFormat="1" ht="38.25">
      <c r="A9" s="8" t="s">
        <v>9</v>
      </c>
      <c r="B9" s="11">
        <v>40000</v>
      </c>
      <c r="C9" s="11">
        <v>40000</v>
      </c>
      <c r="D9" s="11">
        <v>13128</v>
      </c>
      <c r="E9" s="9" t="s">
        <v>14</v>
      </c>
    </row>
    <row r="10" spans="1:5" s="1" customFormat="1" ht="38.25">
      <c r="A10" s="8" t="s">
        <v>5</v>
      </c>
      <c r="B10" s="11">
        <v>70000</v>
      </c>
      <c r="C10" s="11">
        <v>70000</v>
      </c>
      <c r="D10" s="8">
        <v>45104</v>
      </c>
      <c r="E10" s="9" t="s">
        <v>15</v>
      </c>
    </row>
    <row r="11" spans="1:5" s="1" customFormat="1" ht="64.5">
      <c r="A11" s="8" t="s">
        <v>6</v>
      </c>
      <c r="B11" s="11">
        <v>200000</v>
      </c>
      <c r="C11" s="11">
        <v>103290</v>
      </c>
      <c r="D11">
        <v>111906</v>
      </c>
      <c r="E11" s="9" t="s">
        <v>16</v>
      </c>
    </row>
    <row r="12" spans="1:5" s="1" customFormat="1" ht="12.75">
      <c r="A12" s="13" t="s">
        <v>7</v>
      </c>
      <c r="B12" s="12"/>
      <c r="C12" s="12">
        <f>SUM(C5:C11)</f>
        <v>333290</v>
      </c>
      <c r="D12" s="13">
        <f>SUM(D3:D11)</f>
        <v>324871</v>
      </c>
      <c r="E12" s="9"/>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S47"/>
  <sheetViews>
    <sheetView zoomScalePageLayoutView="0" workbookViewId="0" topLeftCell="A19">
      <selection activeCell="B47" sqref="B47"/>
    </sheetView>
  </sheetViews>
  <sheetFormatPr defaultColWidth="9.00390625" defaultRowHeight="15"/>
  <cols>
    <col min="1" max="1" width="34.00390625" style="1" bestFit="1" customWidth="1"/>
    <col min="2" max="2" width="7.421875" style="1" customWidth="1"/>
    <col min="3" max="3" width="8.00390625" style="1" bestFit="1" customWidth="1"/>
    <col min="4" max="4" width="7.8515625" style="1" bestFit="1" customWidth="1"/>
    <col min="5" max="5" width="7.00390625" style="1" customWidth="1"/>
    <col min="6" max="6" width="0.13671875" style="1" customWidth="1"/>
    <col min="7" max="16384" width="9.00390625" style="1" customWidth="1"/>
  </cols>
  <sheetData>
    <row r="1" spans="1:5" ht="15">
      <c r="A1" s="16" t="s">
        <v>8</v>
      </c>
      <c r="B1" s="56" t="s">
        <v>62</v>
      </c>
      <c r="C1" s="56"/>
      <c r="D1" s="56"/>
      <c r="E1" s="8"/>
    </row>
    <row r="2" spans="1:5" s="2" customFormat="1" ht="38.25">
      <c r="A2" s="9" t="s">
        <v>22</v>
      </c>
      <c r="B2" s="9" t="s">
        <v>23</v>
      </c>
      <c r="C2" s="9" t="s">
        <v>24</v>
      </c>
      <c r="D2" s="9" t="s">
        <v>25</v>
      </c>
      <c r="E2" s="9" t="s">
        <v>26</v>
      </c>
    </row>
    <row r="3" spans="1:5" ht="12.75">
      <c r="A3" s="7" t="s">
        <v>0</v>
      </c>
      <c r="B3" s="8"/>
      <c r="C3" s="8"/>
      <c r="D3" s="8"/>
      <c r="E3" s="8"/>
    </row>
    <row r="4" spans="1:5" ht="12.75">
      <c r="A4" s="8" t="s">
        <v>28</v>
      </c>
      <c r="B4" s="11">
        <v>50000</v>
      </c>
      <c r="C4" s="8"/>
      <c r="D4" s="8">
        <v>47916</v>
      </c>
      <c r="E4" s="8"/>
    </row>
    <row r="5" spans="1:5" ht="12.75">
      <c r="A5" s="56" t="s">
        <v>1</v>
      </c>
      <c r="B5" s="57">
        <v>25000</v>
      </c>
      <c r="C5" s="56"/>
      <c r="D5" s="56">
        <f>41978</f>
        <v>41978</v>
      </c>
      <c r="E5" s="8"/>
    </row>
    <row r="6" spans="1:5" ht="12.75">
      <c r="A6" s="56" t="s">
        <v>2</v>
      </c>
      <c r="B6" s="57">
        <v>40000</v>
      </c>
      <c r="C6" s="56"/>
      <c r="D6" s="56">
        <v>48543</v>
      </c>
      <c r="E6" s="8"/>
    </row>
    <row r="7" spans="1:5" ht="12.75">
      <c r="A7" s="56" t="s">
        <v>3</v>
      </c>
      <c r="B7" s="57">
        <v>50000</v>
      </c>
      <c r="C7" s="56"/>
      <c r="D7" s="56">
        <v>60042</v>
      </c>
      <c r="E7" s="8"/>
    </row>
    <row r="8" spans="1:5" ht="12.75">
      <c r="A8" s="56" t="s">
        <v>4</v>
      </c>
      <c r="B8" s="57">
        <v>5000</v>
      </c>
      <c r="C8" s="56"/>
      <c r="D8" s="56">
        <v>4170</v>
      </c>
      <c r="E8" s="8"/>
    </row>
    <row r="9" spans="1:5" ht="12.75">
      <c r="A9" s="8" t="s">
        <v>29</v>
      </c>
      <c r="B9" s="11">
        <v>40000</v>
      </c>
      <c r="C9" s="8"/>
      <c r="D9" s="8">
        <v>42715</v>
      </c>
      <c r="E9" s="8"/>
    </row>
    <row r="10" spans="1:5" ht="12.75">
      <c r="A10" s="56" t="s">
        <v>9</v>
      </c>
      <c r="B10" s="57">
        <v>40000</v>
      </c>
      <c r="C10" s="56"/>
      <c r="D10" s="56">
        <v>13128</v>
      </c>
      <c r="E10" s="8"/>
    </row>
    <row r="11" spans="1:5" ht="12.75">
      <c r="A11" s="8" t="s">
        <v>30</v>
      </c>
      <c r="B11" s="11">
        <v>50000</v>
      </c>
      <c r="C11" s="8"/>
      <c r="D11" s="8">
        <v>33720</v>
      </c>
      <c r="E11" s="8"/>
    </row>
    <row r="12" spans="1:5" ht="12.75">
      <c r="A12" s="8" t="s">
        <v>31</v>
      </c>
      <c r="B12" s="11">
        <v>30000</v>
      </c>
      <c r="C12" s="8"/>
      <c r="D12" s="8">
        <f>11847+21754</f>
        <v>33601</v>
      </c>
      <c r="E12" s="8"/>
    </row>
    <row r="13" spans="1:5" ht="13.5" thickBot="1">
      <c r="A13" s="19" t="s">
        <v>32</v>
      </c>
      <c r="B13" s="19"/>
      <c r="C13" s="20">
        <v>330000</v>
      </c>
      <c r="D13" s="19"/>
      <c r="E13" s="21">
        <f>SUM(D4:D12)</f>
        <v>325813</v>
      </c>
    </row>
    <row r="14" spans="1:5" ht="13.5" thickBot="1">
      <c r="A14" s="22"/>
      <c r="B14" s="23"/>
      <c r="C14" s="23"/>
      <c r="D14" s="23"/>
      <c r="E14" s="23"/>
    </row>
    <row r="15" spans="1:5" s="26" customFormat="1" ht="12.75">
      <c r="A15" s="24" t="s">
        <v>33</v>
      </c>
      <c r="B15" s="25"/>
      <c r="D15" s="27"/>
      <c r="E15" s="24"/>
    </row>
    <row r="16" spans="1:253" s="34" customFormat="1" ht="13.5" thickBot="1">
      <c r="A16" s="29" t="s">
        <v>34</v>
      </c>
      <c r="B16" s="30"/>
      <c r="C16" s="31">
        <v>2750000</v>
      </c>
      <c r="D16" s="29"/>
      <c r="E16" s="32">
        <v>2867016</v>
      </c>
      <c r="F16" s="35"/>
      <c r="G16" s="36"/>
      <c r="L16" s="35"/>
      <c r="M16" s="36"/>
      <c r="R16" s="35"/>
      <c r="S16" s="36"/>
      <c r="X16" s="35"/>
      <c r="Y16" s="36"/>
      <c r="AD16" s="35"/>
      <c r="AE16" s="36"/>
      <c r="AJ16" s="35"/>
      <c r="AK16" s="36"/>
      <c r="AP16" s="35"/>
      <c r="AQ16" s="36"/>
      <c r="AV16" s="35"/>
      <c r="AW16" s="36"/>
      <c r="BB16" s="35"/>
      <c r="BC16" s="36"/>
      <c r="BH16" s="35"/>
      <c r="BI16" s="36"/>
      <c r="BN16" s="35"/>
      <c r="BO16" s="36"/>
      <c r="BT16" s="35"/>
      <c r="BU16" s="36"/>
      <c r="BZ16" s="35"/>
      <c r="CA16" s="36"/>
      <c r="CF16" s="35"/>
      <c r="CG16" s="36"/>
      <c r="CL16" s="35"/>
      <c r="CM16" s="36"/>
      <c r="CR16" s="35"/>
      <c r="CS16" s="36"/>
      <c r="CX16" s="35"/>
      <c r="CY16" s="36"/>
      <c r="DD16" s="35"/>
      <c r="DE16" s="36"/>
      <c r="DJ16" s="35"/>
      <c r="DK16" s="36"/>
      <c r="DP16" s="35"/>
      <c r="DQ16" s="36"/>
      <c r="DV16" s="35"/>
      <c r="DW16" s="36"/>
      <c r="EB16" s="35"/>
      <c r="EC16" s="36"/>
      <c r="EH16" s="35"/>
      <c r="EI16" s="36"/>
      <c r="EN16" s="35"/>
      <c r="EO16" s="36"/>
      <c r="ET16" s="35"/>
      <c r="EU16" s="36"/>
      <c r="EZ16" s="35"/>
      <c r="FA16" s="36"/>
      <c r="FF16" s="35"/>
      <c r="FG16" s="36"/>
      <c r="FL16" s="35"/>
      <c r="FM16" s="36"/>
      <c r="FR16" s="35"/>
      <c r="FS16" s="36"/>
      <c r="FX16" s="35"/>
      <c r="FY16" s="36"/>
      <c r="GD16" s="35"/>
      <c r="GE16" s="36"/>
      <c r="GJ16" s="35"/>
      <c r="GK16" s="36"/>
      <c r="GP16" s="35"/>
      <c r="GQ16" s="36"/>
      <c r="GV16" s="35"/>
      <c r="GW16" s="36"/>
      <c r="HB16" s="35"/>
      <c r="HC16" s="36"/>
      <c r="HH16" s="35"/>
      <c r="HI16" s="36"/>
      <c r="HN16" s="35"/>
      <c r="HO16" s="36"/>
      <c r="HT16" s="35"/>
      <c r="HU16" s="36"/>
      <c r="HZ16" s="35"/>
      <c r="IA16" s="36"/>
      <c r="IF16" s="35"/>
      <c r="IG16" s="36"/>
      <c r="IL16" s="35"/>
      <c r="IM16" s="36"/>
      <c r="IR16" s="35"/>
      <c r="IS16" s="36"/>
    </row>
    <row r="17" spans="1:5" ht="13.5" thickBot="1">
      <c r="A17" s="22"/>
      <c r="B17" s="23"/>
      <c r="C17" s="23"/>
      <c r="D17" s="23"/>
      <c r="E17" s="23"/>
    </row>
    <row r="18" spans="1:5" s="26" customFormat="1" ht="12.75">
      <c r="A18" s="24" t="s">
        <v>35</v>
      </c>
      <c r="B18" s="24"/>
      <c r="C18" s="24"/>
      <c r="D18" s="24"/>
      <c r="E18" s="24"/>
    </row>
    <row r="19" spans="1:5" ht="12.75">
      <c r="A19" s="8" t="s">
        <v>36</v>
      </c>
      <c r="B19" s="11">
        <v>10000</v>
      </c>
      <c r="C19" s="8"/>
      <c r="D19" s="8">
        <v>17442</v>
      </c>
      <c r="E19" s="8"/>
    </row>
    <row r="20" spans="1:5" ht="12.75">
      <c r="A20" s="56" t="s">
        <v>5</v>
      </c>
      <c r="B20" s="57">
        <v>70000</v>
      </c>
      <c r="C20" s="56"/>
      <c r="D20" s="56">
        <v>45104</v>
      </c>
      <c r="E20" s="8"/>
    </row>
    <row r="21" spans="1:5" ht="12.75">
      <c r="A21" s="8" t="s">
        <v>37</v>
      </c>
      <c r="B21" s="11">
        <v>10000</v>
      </c>
      <c r="C21" s="8"/>
      <c r="D21" s="8">
        <v>8357</v>
      </c>
      <c r="E21" s="8"/>
    </row>
    <row r="22" spans="1:5" ht="12.75">
      <c r="A22" s="8" t="s">
        <v>38</v>
      </c>
      <c r="B22" s="11">
        <v>25000</v>
      </c>
      <c r="C22" s="8"/>
      <c r="D22" s="8">
        <v>43321</v>
      </c>
      <c r="E22" s="8"/>
    </row>
    <row r="23" spans="1:5" ht="13.5" thickBot="1">
      <c r="A23" s="19" t="s">
        <v>39</v>
      </c>
      <c r="B23" s="19"/>
      <c r="C23" s="20">
        <v>115000</v>
      </c>
      <c r="D23" s="19"/>
      <c r="E23" s="21">
        <f>SUM(D19:D22)</f>
        <v>114224</v>
      </c>
    </row>
    <row r="24" spans="1:5" ht="13.5" thickBot="1">
      <c r="A24" s="22"/>
      <c r="B24" s="23"/>
      <c r="C24" s="23"/>
      <c r="D24" s="23"/>
      <c r="E24" s="23"/>
    </row>
    <row r="25" spans="1:5" s="26" customFormat="1" ht="13.5" thickBot="1">
      <c r="A25" s="24" t="s">
        <v>40</v>
      </c>
      <c r="B25" s="24"/>
      <c r="C25" s="37">
        <v>50000</v>
      </c>
      <c r="D25" s="24"/>
      <c r="E25" s="24">
        <v>18534</v>
      </c>
    </row>
    <row r="26" spans="1:5" ht="13.5" thickBot="1">
      <c r="A26" s="22"/>
      <c r="B26" s="23"/>
      <c r="C26" s="23"/>
      <c r="D26" s="23"/>
      <c r="E26" s="38"/>
    </row>
    <row r="27" spans="1:5" s="26" customFormat="1" ht="12.75">
      <c r="A27" s="7" t="s">
        <v>41</v>
      </c>
      <c r="B27" s="7"/>
      <c r="C27" s="7"/>
      <c r="D27" s="7"/>
      <c r="E27" s="7"/>
    </row>
    <row r="28" spans="1:5" ht="25.5">
      <c r="A28" s="9" t="s">
        <v>42</v>
      </c>
      <c r="B28" s="11">
        <v>5000</v>
      </c>
      <c r="C28" s="8"/>
      <c r="D28" s="8">
        <f>567+13643</f>
        <v>14210</v>
      </c>
      <c r="E28" s="8"/>
    </row>
    <row r="29" spans="1:5" ht="12.75">
      <c r="A29" s="8" t="s">
        <v>43</v>
      </c>
      <c r="B29" s="11">
        <v>15000</v>
      </c>
      <c r="C29" s="8"/>
      <c r="D29" s="8">
        <v>18321</v>
      </c>
      <c r="E29" s="8"/>
    </row>
    <row r="30" spans="1:5" ht="12.75">
      <c r="A30" s="8" t="s">
        <v>44</v>
      </c>
      <c r="B30" s="11">
        <v>15000</v>
      </c>
      <c r="C30" s="8"/>
      <c r="D30" s="8">
        <v>14005</v>
      </c>
      <c r="E30" s="8"/>
    </row>
    <row r="31" spans="1:5" ht="13.5" thickBot="1">
      <c r="A31" s="19" t="s">
        <v>45</v>
      </c>
      <c r="B31" s="19"/>
      <c r="C31" s="20">
        <v>35000</v>
      </c>
      <c r="D31" s="19"/>
      <c r="E31" s="20">
        <f>SUM(D28:D30)</f>
        <v>46536</v>
      </c>
    </row>
    <row r="32" spans="1:5" ht="13.5" thickBot="1">
      <c r="A32" s="22"/>
      <c r="B32" s="23"/>
      <c r="C32" s="23"/>
      <c r="D32" s="23"/>
      <c r="E32" s="23"/>
    </row>
    <row r="33" spans="1:5" ht="12.75">
      <c r="A33" s="24" t="s">
        <v>46</v>
      </c>
      <c r="B33" s="27"/>
      <c r="C33" s="27"/>
      <c r="D33" s="27"/>
      <c r="E33" s="27"/>
    </row>
    <row r="34" spans="1:5" ht="12.75">
      <c r="A34" s="8" t="s">
        <v>47</v>
      </c>
      <c r="B34" s="11">
        <v>200000</v>
      </c>
      <c r="C34" s="8"/>
      <c r="D34" s="8">
        <v>200000</v>
      </c>
      <c r="E34" s="8"/>
    </row>
    <row r="35" spans="1:5" ht="12.75">
      <c r="A35" s="8" t="s">
        <v>48</v>
      </c>
      <c r="B35" s="11">
        <v>50000</v>
      </c>
      <c r="C35" s="8"/>
      <c r="D35" s="8">
        <v>40398</v>
      </c>
      <c r="E35" s="8"/>
    </row>
    <row r="36" spans="1:5" ht="12.75">
      <c r="A36" s="8" t="s">
        <v>49</v>
      </c>
      <c r="B36" s="11">
        <v>100000</v>
      </c>
      <c r="C36" s="8"/>
      <c r="D36" s="8">
        <v>58636</v>
      </c>
      <c r="E36" s="8"/>
    </row>
    <row r="37" spans="1:5" ht="12.75">
      <c r="A37" s="8" t="s">
        <v>50</v>
      </c>
      <c r="B37" s="11">
        <v>10000</v>
      </c>
      <c r="C37" s="8"/>
      <c r="D37" s="8">
        <v>2389</v>
      </c>
      <c r="E37" s="8"/>
    </row>
    <row r="38" spans="1:5" ht="13.5" thickBot="1">
      <c r="A38" s="8" t="s">
        <v>51</v>
      </c>
      <c r="B38" s="8"/>
      <c r="C38" s="39">
        <v>360000</v>
      </c>
      <c r="D38" s="8"/>
      <c r="E38" s="7">
        <f>SUM(D34:D37)</f>
        <v>301423</v>
      </c>
    </row>
    <row r="39" spans="1:5" ht="13.5" thickBot="1">
      <c r="A39" s="22"/>
      <c r="B39" s="23"/>
      <c r="C39" s="23"/>
      <c r="D39" s="23"/>
      <c r="E39" s="23"/>
    </row>
    <row r="40" spans="1:5" ht="12.75">
      <c r="A40" s="7" t="s">
        <v>52</v>
      </c>
      <c r="B40" s="8"/>
      <c r="C40" s="8"/>
      <c r="D40" s="8"/>
      <c r="E40" s="8"/>
    </row>
    <row r="41" spans="1:5" ht="12.75">
      <c r="A41" s="8" t="s">
        <v>53</v>
      </c>
      <c r="B41" s="11">
        <v>300000</v>
      </c>
      <c r="C41" s="8"/>
      <c r="D41" s="8">
        <f>327859+7441</f>
        <v>335300</v>
      </c>
      <c r="E41" s="8"/>
    </row>
    <row r="42" spans="1:5" ht="12.75">
      <c r="A42" s="56" t="s">
        <v>6</v>
      </c>
      <c r="B42" s="57">
        <v>200000</v>
      </c>
      <c r="C42" s="56"/>
      <c r="D42" s="56">
        <v>112606</v>
      </c>
      <c r="E42" s="8"/>
    </row>
    <row r="43" spans="1:5" ht="13.5" thickBot="1">
      <c r="A43" s="8" t="s">
        <v>54</v>
      </c>
      <c r="B43" s="8"/>
      <c r="C43" s="39">
        <v>500000</v>
      </c>
      <c r="D43" s="8"/>
      <c r="E43" s="7">
        <f>SUM(D41:D42)</f>
        <v>447906</v>
      </c>
    </row>
    <row r="44" spans="1:5" ht="13.5" thickBot="1">
      <c r="A44" s="22"/>
      <c r="B44" s="23"/>
      <c r="C44" s="23"/>
      <c r="D44" s="23"/>
      <c r="E44" s="23"/>
    </row>
    <row r="45" spans="1:5" ht="13.5" thickBot="1">
      <c r="A45" s="40" t="s">
        <v>7</v>
      </c>
      <c r="B45" s="40"/>
      <c r="C45" s="41">
        <f>SUM(C2:C43)</f>
        <v>4140000</v>
      </c>
      <c r="D45" s="40"/>
      <c r="E45" s="41">
        <f>SUM(E2:E43)</f>
        <v>4121452</v>
      </c>
    </row>
    <row r="46" spans="1:5" ht="12.75">
      <c r="A46" s="43"/>
      <c r="B46" s="43"/>
      <c r="C46" s="44"/>
      <c r="D46" s="43"/>
      <c r="E46" s="44"/>
    </row>
    <row r="47" spans="1:2" ht="12.75">
      <c r="A47" s="5"/>
      <c r="B47" s="1">
        <f>333290/4140000%</f>
        <v>8.05048309178744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J9" sqref="J9"/>
    </sheetView>
  </sheetViews>
  <sheetFormatPr defaultColWidth="9.140625" defaultRowHeight="15"/>
  <cols>
    <col min="1" max="1" width="27.421875" style="62" customWidth="1"/>
    <col min="2" max="2" width="12.421875" style="0" customWidth="1"/>
    <col min="3" max="3" width="9.140625" style="1" customWidth="1"/>
    <col min="4" max="4" width="29.57421875" style="14" customWidth="1"/>
  </cols>
  <sheetData>
    <row r="1" spans="1:4" s="1" customFormat="1" ht="12.75">
      <c r="A1" s="5" t="s">
        <v>8</v>
      </c>
      <c r="D1" s="2"/>
    </row>
    <row r="2" spans="1:4" s="1" customFormat="1" ht="30">
      <c r="A2" s="15" t="s">
        <v>68</v>
      </c>
      <c r="D2" s="2"/>
    </row>
    <row r="3" spans="1:4" s="4" customFormat="1" ht="63.75">
      <c r="A3" s="6" t="s">
        <v>10</v>
      </c>
      <c r="B3" s="6" t="s">
        <v>66</v>
      </c>
      <c r="C3" s="6" t="s">
        <v>17</v>
      </c>
      <c r="D3" s="6" t="s">
        <v>18</v>
      </c>
    </row>
    <row r="4" spans="1:4" s="1" customFormat="1" ht="12.75">
      <c r="A4" s="7" t="s">
        <v>0</v>
      </c>
      <c r="B4" s="8"/>
      <c r="C4" s="8"/>
      <c r="D4" s="9"/>
    </row>
    <row r="5" spans="1:4" s="2" customFormat="1" ht="25.5">
      <c r="A5" s="9" t="s">
        <v>1</v>
      </c>
      <c r="B5" s="10">
        <v>25000</v>
      </c>
      <c r="C5" s="10">
        <v>41978</v>
      </c>
      <c r="D5" s="9" t="s">
        <v>11</v>
      </c>
    </row>
    <row r="6" spans="1:4" s="1" customFormat="1" ht="38.25">
      <c r="A6" s="8" t="s">
        <v>2</v>
      </c>
      <c r="B6" s="11">
        <v>40000</v>
      </c>
      <c r="C6" s="11">
        <v>48543</v>
      </c>
      <c r="D6" s="9" t="s">
        <v>12</v>
      </c>
    </row>
    <row r="7" spans="1:4" s="1" customFormat="1" ht="38.25">
      <c r="A7" s="8" t="s">
        <v>3</v>
      </c>
      <c r="B7" s="11">
        <v>50000</v>
      </c>
      <c r="C7" s="11">
        <v>60042</v>
      </c>
      <c r="D7" s="9" t="s">
        <v>13</v>
      </c>
    </row>
    <row r="8" spans="1:4" s="1" customFormat="1" ht="12.75">
      <c r="A8" s="8" t="s">
        <v>4</v>
      </c>
      <c r="B8" s="11">
        <v>5000</v>
      </c>
      <c r="C8" s="11">
        <v>4170</v>
      </c>
      <c r="D8" s="9"/>
    </row>
    <row r="9" spans="1:4" s="1" customFormat="1" ht="38.25">
      <c r="A9" s="8" t="s">
        <v>9</v>
      </c>
      <c r="B9" s="11">
        <v>40000</v>
      </c>
      <c r="C9" s="11">
        <v>13128</v>
      </c>
      <c r="D9" s="9" t="s">
        <v>14</v>
      </c>
    </row>
    <row r="10" spans="1:4" s="1" customFormat="1" ht="38.25">
      <c r="A10" s="8" t="s">
        <v>5</v>
      </c>
      <c r="B10" s="11">
        <v>70000</v>
      </c>
      <c r="C10" s="8">
        <v>45104</v>
      </c>
      <c r="D10" s="9" t="s">
        <v>15</v>
      </c>
    </row>
    <row r="11" spans="1:4" s="1" customFormat="1" ht="64.5">
      <c r="A11" s="8" t="s">
        <v>6</v>
      </c>
      <c r="B11" s="11">
        <v>103290</v>
      </c>
      <c r="C11" s="45">
        <v>111906</v>
      </c>
      <c r="D11" s="9" t="s">
        <v>16</v>
      </c>
    </row>
    <row r="12" spans="1:4" s="1" customFormat="1" ht="12.75">
      <c r="A12" s="13" t="s">
        <v>7</v>
      </c>
      <c r="B12" s="12">
        <f>SUM(B5:B11)</f>
        <v>333290</v>
      </c>
      <c r="C12" s="13">
        <f>SUM(C3:C11)</f>
        <v>324871</v>
      </c>
      <c r="D12" s="9"/>
    </row>
    <row r="13" ht="15">
      <c r="B13" s="70">
        <f>B12-C12</f>
        <v>8419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T55"/>
  <sheetViews>
    <sheetView zoomScalePageLayoutView="0" workbookViewId="0" topLeftCell="A27">
      <selection activeCell="L24" sqref="L24"/>
    </sheetView>
  </sheetViews>
  <sheetFormatPr defaultColWidth="9.00390625" defaultRowHeight="15"/>
  <cols>
    <col min="1" max="1" width="34.00390625" style="1" bestFit="1" customWidth="1"/>
    <col min="2" max="2" width="7.421875" style="1" customWidth="1"/>
    <col min="3" max="3" width="9.00390625" style="1" customWidth="1"/>
    <col min="4" max="4" width="7.8515625" style="1" bestFit="1" customWidth="1"/>
    <col min="5" max="5" width="7.00390625" style="1" customWidth="1"/>
    <col min="6" max="6" width="2.00390625" style="1" customWidth="1"/>
    <col min="7" max="7" width="10.7109375" style="1" customWidth="1"/>
    <col min="8" max="16384" width="9.00390625" style="1" customWidth="1"/>
  </cols>
  <sheetData>
    <row r="1" spans="1:9" ht="15">
      <c r="A1" s="16" t="s">
        <v>19</v>
      </c>
      <c r="B1" s="92" t="s">
        <v>63</v>
      </c>
      <c r="C1" s="93"/>
      <c r="D1" s="93"/>
      <c r="E1" s="94"/>
      <c r="G1" s="58" t="s">
        <v>64</v>
      </c>
      <c r="H1" s="58"/>
      <c r="I1" s="59"/>
    </row>
    <row r="2" spans="1:9" ht="15">
      <c r="A2" s="16"/>
      <c r="B2" s="95" t="s">
        <v>20</v>
      </c>
      <c r="C2" s="96"/>
      <c r="D2" s="96"/>
      <c r="E2" s="97"/>
      <c r="F2" s="17"/>
      <c r="G2" s="98" t="s">
        <v>21</v>
      </c>
      <c r="H2" s="99"/>
      <c r="I2" s="99"/>
    </row>
    <row r="3" spans="1:9" s="2" customFormat="1" ht="38.25">
      <c r="A3" s="9" t="s">
        <v>22</v>
      </c>
      <c r="B3" s="9" t="s">
        <v>23</v>
      </c>
      <c r="C3" s="9" t="s">
        <v>24</v>
      </c>
      <c r="D3" s="9" t="s">
        <v>25</v>
      </c>
      <c r="E3" s="9" t="s">
        <v>26</v>
      </c>
      <c r="F3" s="18"/>
      <c r="G3" s="9" t="s">
        <v>23</v>
      </c>
      <c r="H3" s="9" t="s">
        <v>24</v>
      </c>
      <c r="I3" s="9" t="s">
        <v>27</v>
      </c>
    </row>
    <row r="4" spans="1:9" ht="12.75">
      <c r="A4" s="7" t="s">
        <v>0</v>
      </c>
      <c r="B4" s="8"/>
      <c r="C4" s="8"/>
      <c r="D4" s="8"/>
      <c r="E4" s="8"/>
      <c r="F4" s="17"/>
      <c r="G4" s="8"/>
      <c r="H4" s="8"/>
      <c r="I4" s="8"/>
    </row>
    <row r="5" spans="1:9" ht="12.75">
      <c r="A5" s="8" t="s">
        <v>28</v>
      </c>
      <c r="B5" s="11">
        <v>50000</v>
      </c>
      <c r="C5" s="8"/>
      <c r="D5" s="8">
        <v>47916</v>
      </c>
      <c r="E5" s="8"/>
      <c r="F5" s="17"/>
      <c r="G5" s="60">
        <v>50000</v>
      </c>
      <c r="H5" s="8"/>
      <c r="I5" s="8"/>
    </row>
    <row r="6" spans="1:9" ht="12.75">
      <c r="A6" s="56" t="s">
        <v>1</v>
      </c>
      <c r="B6" s="57">
        <v>25000</v>
      </c>
      <c r="C6" s="56"/>
      <c r="D6" s="56">
        <v>41978</v>
      </c>
      <c r="E6" s="8"/>
      <c r="F6" s="17"/>
      <c r="G6" s="60">
        <v>45000</v>
      </c>
      <c r="H6" s="8"/>
      <c r="I6" s="8"/>
    </row>
    <row r="7" spans="1:9" ht="12.75">
      <c r="A7" s="56" t="s">
        <v>2</v>
      </c>
      <c r="B7" s="57">
        <v>40000</v>
      </c>
      <c r="C7" s="56"/>
      <c r="D7" s="56">
        <v>48543</v>
      </c>
      <c r="E7" s="8"/>
      <c r="F7" s="17"/>
      <c r="G7" s="60">
        <v>50000</v>
      </c>
      <c r="H7" s="8"/>
      <c r="I7" s="8"/>
    </row>
    <row r="8" spans="1:9" ht="12.75">
      <c r="A8" s="56" t="s">
        <v>67</v>
      </c>
      <c r="B8" s="57">
        <v>50000</v>
      </c>
      <c r="C8" s="56"/>
      <c r="D8" s="56">
        <v>60042</v>
      </c>
      <c r="E8" s="8"/>
      <c r="F8" s="17"/>
      <c r="G8" s="60">
        <v>65000</v>
      </c>
      <c r="H8" s="8"/>
      <c r="I8" s="8"/>
    </row>
    <row r="9" spans="1:9" ht="12.75">
      <c r="A9" s="56" t="s">
        <v>4</v>
      </c>
      <c r="B9" s="57">
        <v>5000</v>
      </c>
      <c r="C9" s="56"/>
      <c r="D9" s="56">
        <v>4170</v>
      </c>
      <c r="E9" s="8"/>
      <c r="F9" s="17"/>
      <c r="G9" s="60">
        <v>10000</v>
      </c>
      <c r="H9" s="8"/>
      <c r="I9" s="8"/>
    </row>
    <row r="10" spans="1:9" ht="12.75">
      <c r="A10" s="8" t="s">
        <v>29</v>
      </c>
      <c r="B10" s="11">
        <v>40000</v>
      </c>
      <c r="C10" s="8"/>
      <c r="D10" s="8">
        <v>42715</v>
      </c>
      <c r="E10" s="8"/>
      <c r="F10" s="17"/>
      <c r="G10" s="60">
        <v>40000</v>
      </c>
      <c r="H10" s="8"/>
      <c r="I10" s="8"/>
    </row>
    <row r="11" spans="1:9" ht="12.75">
      <c r="A11" s="56" t="s">
        <v>9</v>
      </c>
      <c r="B11" s="57">
        <v>40000</v>
      </c>
      <c r="C11" s="56"/>
      <c r="D11" s="56">
        <v>13128</v>
      </c>
      <c r="E11" s="8"/>
      <c r="F11" s="17"/>
      <c r="G11" s="60">
        <v>20000</v>
      </c>
      <c r="H11" s="8"/>
      <c r="I11" s="8"/>
    </row>
    <row r="12" spans="1:9" ht="12.75">
      <c r="A12" s="8" t="s">
        <v>30</v>
      </c>
      <c r="B12" s="11">
        <v>50000</v>
      </c>
      <c r="C12" s="8"/>
      <c r="D12" s="8">
        <v>33720</v>
      </c>
      <c r="E12" s="8"/>
      <c r="F12" s="17"/>
      <c r="G12" s="11">
        <v>50000</v>
      </c>
      <c r="H12" s="8"/>
      <c r="I12" s="8"/>
    </row>
    <row r="13" spans="1:9" ht="12.75">
      <c r="A13" s="8" t="s">
        <v>31</v>
      </c>
      <c r="B13" s="11">
        <v>30000</v>
      </c>
      <c r="C13" s="8"/>
      <c r="D13" s="8">
        <v>33601</v>
      </c>
      <c r="E13" s="8"/>
      <c r="F13" s="17"/>
      <c r="G13" s="11">
        <v>30000</v>
      </c>
      <c r="H13" s="8"/>
      <c r="I13" s="8"/>
    </row>
    <row r="14" spans="1:9" ht="13.5" thickBot="1">
      <c r="A14" s="19" t="s">
        <v>32</v>
      </c>
      <c r="B14" s="19"/>
      <c r="C14" s="20">
        <v>330000</v>
      </c>
      <c r="D14" s="19"/>
      <c r="E14" s="21">
        <v>325813</v>
      </c>
      <c r="F14" s="17"/>
      <c r="G14" s="19"/>
      <c r="H14" s="20">
        <f>SUM(G5:G13)</f>
        <v>360000</v>
      </c>
      <c r="I14" s="20">
        <f>H14-C14</f>
        <v>30000</v>
      </c>
    </row>
    <row r="15" spans="1:9" ht="13.5" thickBot="1">
      <c r="A15" s="22"/>
      <c r="B15" s="23"/>
      <c r="C15" s="23"/>
      <c r="D15" s="23"/>
      <c r="E15" s="23"/>
      <c r="F15" s="17"/>
      <c r="G15" s="23"/>
      <c r="H15" s="23"/>
      <c r="I15" s="23"/>
    </row>
    <row r="16" spans="1:7" s="26" customFormat="1" ht="12.75">
      <c r="A16" s="24" t="s">
        <v>33</v>
      </c>
      <c r="B16" s="25"/>
      <c r="D16" s="27"/>
      <c r="E16" s="24"/>
      <c r="F16" s="28"/>
      <c r="G16" s="25"/>
    </row>
    <row r="17" spans="1:254" s="34" customFormat="1" ht="13.5" thickBot="1">
      <c r="A17" s="29" t="s">
        <v>34</v>
      </c>
      <c r="B17" s="30"/>
      <c r="C17" s="31">
        <v>2750000</v>
      </c>
      <c r="D17" s="29"/>
      <c r="E17" s="32">
        <v>2867016</v>
      </c>
      <c r="F17" s="33"/>
      <c r="G17" s="30"/>
      <c r="H17" s="31">
        <f>2750000+1500000</f>
        <v>4250000</v>
      </c>
      <c r="I17" s="20">
        <f>H17-C17</f>
        <v>1500000</v>
      </c>
      <c r="M17" s="35"/>
      <c r="N17" s="36"/>
      <c r="S17" s="35"/>
      <c r="T17" s="36"/>
      <c r="Y17" s="35"/>
      <c r="Z17" s="36"/>
      <c r="AE17" s="35"/>
      <c r="AF17" s="36"/>
      <c r="AK17" s="35"/>
      <c r="AL17" s="36"/>
      <c r="AQ17" s="35"/>
      <c r="AR17" s="36"/>
      <c r="AW17" s="35"/>
      <c r="AX17" s="36"/>
      <c r="BC17" s="35"/>
      <c r="BD17" s="36"/>
      <c r="BI17" s="35"/>
      <c r="BJ17" s="36"/>
      <c r="BO17" s="35"/>
      <c r="BP17" s="36"/>
      <c r="BU17" s="35"/>
      <c r="BV17" s="36"/>
      <c r="CA17" s="35"/>
      <c r="CB17" s="36"/>
      <c r="CG17" s="35"/>
      <c r="CH17" s="36"/>
      <c r="CM17" s="35"/>
      <c r="CN17" s="36"/>
      <c r="CS17" s="35"/>
      <c r="CT17" s="36"/>
      <c r="CY17" s="35"/>
      <c r="CZ17" s="36"/>
      <c r="DE17" s="35"/>
      <c r="DF17" s="36"/>
      <c r="DK17" s="35"/>
      <c r="DL17" s="36"/>
      <c r="DQ17" s="35"/>
      <c r="DR17" s="36"/>
      <c r="DW17" s="35"/>
      <c r="DX17" s="36"/>
      <c r="EC17" s="35"/>
      <c r="ED17" s="36"/>
      <c r="EI17" s="35"/>
      <c r="EJ17" s="36"/>
      <c r="EO17" s="35"/>
      <c r="EP17" s="36"/>
      <c r="EU17" s="35"/>
      <c r="EV17" s="36"/>
      <c r="FA17" s="35"/>
      <c r="FB17" s="36"/>
      <c r="FG17" s="35"/>
      <c r="FH17" s="36"/>
      <c r="FM17" s="35"/>
      <c r="FN17" s="36"/>
      <c r="FS17" s="35"/>
      <c r="FT17" s="36"/>
      <c r="FY17" s="35"/>
      <c r="FZ17" s="36"/>
      <c r="GE17" s="35"/>
      <c r="GF17" s="36"/>
      <c r="GK17" s="35"/>
      <c r="GL17" s="36"/>
      <c r="GQ17" s="35"/>
      <c r="GR17" s="36"/>
      <c r="GW17" s="35"/>
      <c r="GX17" s="36"/>
      <c r="HC17" s="35"/>
      <c r="HD17" s="36"/>
      <c r="HI17" s="35"/>
      <c r="HJ17" s="36"/>
      <c r="HO17" s="35"/>
      <c r="HP17" s="36"/>
      <c r="HU17" s="35"/>
      <c r="HV17" s="36"/>
      <c r="IA17" s="35"/>
      <c r="IB17" s="36"/>
      <c r="IG17" s="35"/>
      <c r="IH17" s="36"/>
      <c r="IM17" s="35"/>
      <c r="IN17" s="36"/>
      <c r="IS17" s="35"/>
      <c r="IT17" s="36"/>
    </row>
    <row r="18" spans="1:9" ht="13.5" thickBot="1">
      <c r="A18" s="22"/>
      <c r="B18" s="23"/>
      <c r="C18" s="23"/>
      <c r="D18" s="23"/>
      <c r="E18" s="23"/>
      <c r="F18" s="17"/>
      <c r="G18" s="23"/>
      <c r="H18" s="23"/>
      <c r="I18" s="23"/>
    </row>
    <row r="19" spans="1:9" s="26" customFormat="1" ht="12.75">
      <c r="A19" s="24" t="s">
        <v>35</v>
      </c>
      <c r="B19" s="24"/>
      <c r="C19" s="24"/>
      <c r="D19" s="24"/>
      <c r="E19" s="24"/>
      <c r="F19" s="28"/>
      <c r="G19" s="24"/>
      <c r="H19" s="24"/>
      <c r="I19" s="24"/>
    </row>
    <row r="20" spans="1:9" ht="12.75">
      <c r="A20" s="8" t="s">
        <v>36</v>
      </c>
      <c r="B20" s="11">
        <v>10000</v>
      </c>
      <c r="C20" s="8"/>
      <c r="D20" s="8">
        <v>17442</v>
      </c>
      <c r="E20" s="8"/>
      <c r="F20" s="17"/>
      <c r="G20" s="11">
        <v>20000</v>
      </c>
      <c r="H20" s="8"/>
      <c r="I20" s="8"/>
    </row>
    <row r="21" spans="1:9" ht="12.75">
      <c r="A21" s="56" t="s">
        <v>5</v>
      </c>
      <c r="B21" s="57">
        <v>70000</v>
      </c>
      <c r="C21" s="56"/>
      <c r="D21" s="56">
        <v>45104</v>
      </c>
      <c r="E21" s="8"/>
      <c r="F21" s="17"/>
      <c r="G21" s="60">
        <v>50000</v>
      </c>
      <c r="H21" s="8"/>
      <c r="I21" s="8"/>
    </row>
    <row r="22" spans="1:9" ht="12.75">
      <c r="A22" s="8" t="s">
        <v>37</v>
      </c>
      <c r="B22" s="11">
        <v>10000</v>
      </c>
      <c r="C22" s="8"/>
      <c r="D22" s="8">
        <v>8357</v>
      </c>
      <c r="E22" s="8"/>
      <c r="F22" s="17"/>
      <c r="G22" s="11">
        <v>10000</v>
      </c>
      <c r="H22" s="8"/>
      <c r="I22" s="8"/>
    </row>
    <row r="23" spans="1:9" ht="12.75">
      <c r="A23" s="8" t="s">
        <v>38</v>
      </c>
      <c r="B23" s="11">
        <v>25000</v>
      </c>
      <c r="C23" s="8"/>
      <c r="D23" s="8">
        <v>43321</v>
      </c>
      <c r="E23" s="8"/>
      <c r="F23" s="17"/>
      <c r="G23" s="11">
        <v>45000</v>
      </c>
      <c r="H23" s="8"/>
      <c r="I23" s="8"/>
    </row>
    <row r="24" spans="1:9" ht="13.5" thickBot="1">
      <c r="A24" s="19" t="s">
        <v>39</v>
      </c>
      <c r="B24" s="19"/>
      <c r="C24" s="20">
        <v>115000</v>
      </c>
      <c r="D24" s="19"/>
      <c r="E24" s="21">
        <v>114224</v>
      </c>
      <c r="F24" s="17"/>
      <c r="G24" s="19"/>
      <c r="H24" s="20">
        <f>SUM(G20:G23)</f>
        <v>125000</v>
      </c>
      <c r="I24" s="20">
        <f>H24-C24</f>
        <v>10000</v>
      </c>
    </row>
    <row r="25" spans="1:9" ht="13.5" thickBot="1">
      <c r="A25" s="22"/>
      <c r="B25" s="23"/>
      <c r="C25" s="23"/>
      <c r="D25" s="23"/>
      <c r="E25" s="23"/>
      <c r="F25" s="17"/>
      <c r="G25" s="23"/>
      <c r="H25" s="23"/>
      <c r="I25" s="23"/>
    </row>
    <row r="26" spans="1:9" s="26" customFormat="1" ht="13.5" thickBot="1">
      <c r="A26" s="24" t="s">
        <v>40</v>
      </c>
      <c r="B26" s="24"/>
      <c r="C26" s="37">
        <v>50000</v>
      </c>
      <c r="D26" s="24"/>
      <c r="E26" s="24">
        <v>18534</v>
      </c>
      <c r="F26" s="28"/>
      <c r="G26" s="63">
        <v>25000</v>
      </c>
      <c r="I26" s="37">
        <v>-25000</v>
      </c>
    </row>
    <row r="27" spans="1:9" ht="13.5" thickBot="1">
      <c r="A27" s="22"/>
      <c r="B27" s="23"/>
      <c r="C27" s="23"/>
      <c r="D27" s="23"/>
      <c r="E27" s="38"/>
      <c r="F27" s="17"/>
      <c r="G27" s="23"/>
      <c r="H27" s="23"/>
      <c r="I27" s="23"/>
    </row>
    <row r="28" spans="1:9" s="26" customFormat="1" ht="12.75">
      <c r="A28" s="7" t="s">
        <v>41</v>
      </c>
      <c r="B28" s="7"/>
      <c r="C28" s="7"/>
      <c r="D28" s="7"/>
      <c r="E28" s="7"/>
      <c r="F28" s="28"/>
      <c r="G28" s="7"/>
      <c r="H28" s="7"/>
      <c r="I28" s="7"/>
    </row>
    <row r="29" spans="1:9" ht="25.5">
      <c r="A29" s="9" t="s">
        <v>42</v>
      </c>
      <c r="B29" s="11">
        <v>5000</v>
      </c>
      <c r="C29" s="8"/>
      <c r="D29" s="8">
        <v>14210</v>
      </c>
      <c r="E29" s="8"/>
      <c r="F29" s="17"/>
      <c r="G29" s="11">
        <v>15000</v>
      </c>
      <c r="H29" s="8"/>
      <c r="I29" s="8"/>
    </row>
    <row r="30" spans="1:9" ht="12.75">
      <c r="A30" s="8" t="s">
        <v>43</v>
      </c>
      <c r="B30" s="11">
        <v>15000</v>
      </c>
      <c r="C30" s="8"/>
      <c r="D30" s="8">
        <v>18321</v>
      </c>
      <c r="E30" s="8"/>
      <c r="F30" s="17"/>
      <c r="G30" s="64">
        <v>20000</v>
      </c>
      <c r="H30" s="8"/>
      <c r="I30" s="8"/>
    </row>
    <row r="31" spans="1:9" ht="12.75">
      <c r="A31" s="8" t="s">
        <v>44</v>
      </c>
      <c r="B31" s="11">
        <v>15000</v>
      </c>
      <c r="C31" s="8"/>
      <c r="D31" s="8">
        <v>14005</v>
      </c>
      <c r="E31" s="8"/>
      <c r="F31" s="17"/>
      <c r="G31" s="11">
        <v>15000</v>
      </c>
      <c r="H31" s="8"/>
      <c r="I31" s="8"/>
    </row>
    <row r="32" spans="1:9" ht="13.5" thickBot="1">
      <c r="A32" s="19" t="s">
        <v>45</v>
      </c>
      <c r="B32" s="19"/>
      <c r="C32" s="20">
        <v>35000</v>
      </c>
      <c r="D32" s="19"/>
      <c r="E32" s="20">
        <v>46536</v>
      </c>
      <c r="F32" s="17"/>
      <c r="G32" s="19"/>
      <c r="H32" s="20">
        <f>SUM(G29:G31)</f>
        <v>50000</v>
      </c>
      <c r="I32" s="20">
        <f>H32-C32</f>
        <v>15000</v>
      </c>
    </row>
    <row r="33" spans="1:9" ht="13.5" thickBot="1">
      <c r="A33" s="22"/>
      <c r="B33" s="23"/>
      <c r="C33" s="23"/>
      <c r="D33" s="23"/>
      <c r="E33" s="23"/>
      <c r="F33" s="17"/>
      <c r="G33" s="23"/>
      <c r="H33" s="23"/>
      <c r="I33" s="23"/>
    </row>
    <row r="34" spans="1:9" ht="12.75">
      <c r="A34" s="24" t="s">
        <v>46</v>
      </c>
      <c r="B34" s="27"/>
      <c r="C34" s="27"/>
      <c r="D34" s="27"/>
      <c r="E34" s="27"/>
      <c r="F34" s="17"/>
      <c r="G34" s="27"/>
      <c r="H34" s="27"/>
      <c r="I34" s="27"/>
    </row>
    <row r="35" spans="1:9" ht="12.75">
      <c r="A35" s="8" t="s">
        <v>47</v>
      </c>
      <c r="B35" s="11">
        <v>200000</v>
      </c>
      <c r="C35" s="8"/>
      <c r="D35" s="8">
        <v>200000</v>
      </c>
      <c r="E35" s="8"/>
      <c r="F35" s="17"/>
      <c r="G35" s="11">
        <v>200000</v>
      </c>
      <c r="H35" s="8"/>
      <c r="I35" s="8"/>
    </row>
    <row r="36" spans="1:9" ht="12.75">
      <c r="A36" s="8" t="s">
        <v>48</v>
      </c>
      <c r="B36" s="11">
        <v>50000</v>
      </c>
      <c r="C36" s="8"/>
      <c r="D36" s="8">
        <v>40398</v>
      </c>
      <c r="E36" s="8"/>
      <c r="F36" s="17"/>
      <c r="G36" s="11">
        <v>50000</v>
      </c>
      <c r="H36" s="8"/>
      <c r="I36" s="8"/>
    </row>
    <row r="37" spans="1:9" ht="12.75">
      <c r="A37" s="8" t="s">
        <v>49</v>
      </c>
      <c r="B37" s="11">
        <v>100000</v>
      </c>
      <c r="C37" s="8"/>
      <c r="D37" s="8">
        <v>58636</v>
      </c>
      <c r="E37" s="8"/>
      <c r="F37" s="17"/>
      <c r="G37" s="11">
        <v>100000</v>
      </c>
      <c r="H37" s="8"/>
      <c r="I37" s="8"/>
    </row>
    <row r="38" spans="1:9" ht="12.75">
      <c r="A38" s="8" t="s">
        <v>50</v>
      </c>
      <c r="B38" s="11">
        <v>10000</v>
      </c>
      <c r="C38" s="8"/>
      <c r="D38" s="8">
        <v>2389</v>
      </c>
      <c r="E38" s="8"/>
      <c r="F38" s="17"/>
      <c r="G38" s="11">
        <v>10000</v>
      </c>
      <c r="H38" s="8"/>
      <c r="I38" s="8"/>
    </row>
    <row r="39" spans="1:9" ht="13.5" thickBot="1">
      <c r="A39" s="8" t="s">
        <v>51</v>
      </c>
      <c r="B39" s="8"/>
      <c r="C39" s="39">
        <v>360000</v>
      </c>
      <c r="D39" s="8"/>
      <c r="E39" s="7">
        <v>301423</v>
      </c>
      <c r="F39" s="17"/>
      <c r="G39" s="8"/>
      <c r="H39" s="39">
        <v>330000</v>
      </c>
      <c r="I39" s="20">
        <f>H39-C39</f>
        <v>-30000</v>
      </c>
    </row>
    <row r="40" spans="1:9" ht="13.5" thickBot="1">
      <c r="A40" s="22"/>
      <c r="B40" s="23"/>
      <c r="C40" s="23"/>
      <c r="D40" s="23"/>
      <c r="E40" s="23"/>
      <c r="F40" s="17"/>
      <c r="G40" s="23"/>
      <c r="H40" s="23"/>
      <c r="I40" s="23"/>
    </row>
    <row r="41" spans="1:9" ht="12.75">
      <c r="A41" s="7" t="s">
        <v>52</v>
      </c>
      <c r="B41" s="8"/>
      <c r="C41" s="8"/>
      <c r="D41" s="8"/>
      <c r="E41" s="8"/>
      <c r="F41" s="17"/>
      <c r="G41" s="8"/>
      <c r="H41" s="8"/>
      <c r="I41" s="8"/>
    </row>
    <row r="42" spans="1:9" ht="12.75">
      <c r="A42" s="8" t="s">
        <v>53</v>
      </c>
      <c r="B42" s="11">
        <v>300000</v>
      </c>
      <c r="C42" s="8"/>
      <c r="D42" s="8">
        <v>335300</v>
      </c>
      <c r="E42" s="8"/>
      <c r="F42" s="17"/>
      <c r="G42" s="11">
        <v>350000</v>
      </c>
      <c r="H42" s="8"/>
      <c r="I42" s="8"/>
    </row>
    <row r="43" spans="1:9" ht="12.75">
      <c r="A43" s="61" t="s">
        <v>6</v>
      </c>
      <c r="B43" s="11">
        <f>200000-103290</f>
        <v>96710</v>
      </c>
      <c r="C43" s="8"/>
      <c r="D43" s="8"/>
      <c r="E43" s="8"/>
      <c r="F43" s="17"/>
      <c r="G43" s="11"/>
      <c r="H43" s="8"/>
      <c r="I43" s="8"/>
    </row>
    <row r="44" spans="1:9" ht="12.75">
      <c r="A44" s="56" t="s">
        <v>6</v>
      </c>
      <c r="B44" s="57">
        <v>103290</v>
      </c>
      <c r="C44" s="56"/>
      <c r="D44" s="56">
        <v>112606</v>
      </c>
      <c r="E44" s="8"/>
      <c r="F44" s="17"/>
      <c r="G44" s="60">
        <v>150000</v>
      </c>
      <c r="H44" s="8"/>
      <c r="I44" s="8"/>
    </row>
    <row r="45" spans="1:9" ht="13.5" thickBot="1">
      <c r="A45" s="8" t="s">
        <v>54</v>
      </c>
      <c r="B45" s="8"/>
      <c r="C45" s="39">
        <v>500000</v>
      </c>
      <c r="D45" s="8"/>
      <c r="E45" s="7">
        <v>447906</v>
      </c>
      <c r="F45" s="17"/>
      <c r="G45" s="8"/>
      <c r="H45" s="39">
        <f>SUM(G42+G44)</f>
        <v>500000</v>
      </c>
      <c r="I45" s="20">
        <f>H45-C45</f>
        <v>0</v>
      </c>
    </row>
    <row r="46" spans="1:9" ht="13.5" thickBot="1">
      <c r="A46" s="22"/>
      <c r="B46" s="23"/>
      <c r="C46" s="23"/>
      <c r="D46" s="23"/>
      <c r="E46" s="23"/>
      <c r="F46" s="17"/>
      <c r="G46" s="23"/>
      <c r="H46" s="23"/>
      <c r="I46" s="23"/>
    </row>
    <row r="47" spans="1:9" ht="13.5" thickBot="1">
      <c r="A47" s="40" t="s">
        <v>7</v>
      </c>
      <c r="B47" s="40"/>
      <c r="C47" s="41">
        <v>4140000</v>
      </c>
      <c r="D47" s="40"/>
      <c r="E47" s="41">
        <v>4121452</v>
      </c>
      <c r="F47" s="17"/>
      <c r="G47" s="40"/>
      <c r="H47" s="41"/>
      <c r="I47" s="42">
        <f>SUM(I14:I45)</f>
        <v>1500000</v>
      </c>
    </row>
    <row r="48" spans="1:8" ht="12.75">
      <c r="A48" s="43"/>
      <c r="B48" s="43"/>
      <c r="C48" s="44"/>
      <c r="D48" s="43"/>
      <c r="E48" s="44"/>
      <c r="G48" s="43"/>
      <c r="H48" s="44"/>
    </row>
    <row r="49" spans="1:9" ht="15">
      <c r="A49" s="45"/>
      <c r="B49" s="46" t="s">
        <v>55</v>
      </c>
      <c r="C49" s="47"/>
      <c r="D49" s="47"/>
      <c r="E49" s="47"/>
      <c r="F49" s="48"/>
      <c r="G49" s="8"/>
      <c r="I49" s="1"/>
    </row>
    <row r="50" spans="1:9" ht="15">
      <c r="A50" s="45" t="s">
        <v>56</v>
      </c>
      <c r="B50" s="49"/>
      <c r="C50" s="45"/>
      <c r="D50" s="45"/>
      <c r="E50" s="45"/>
      <c r="F50" s="45"/>
      <c r="G50" s="45">
        <v>3000</v>
      </c>
      <c r="I50" s="1"/>
    </row>
    <row r="51" spans="1:9" ht="15">
      <c r="A51" s="45" t="s">
        <v>57</v>
      </c>
      <c r="B51" s="49">
        <v>36</v>
      </c>
      <c r="C51" s="45"/>
      <c r="D51" s="45"/>
      <c r="E51" s="45"/>
      <c r="G51" s="50">
        <f>36*3000</f>
        <v>108000</v>
      </c>
      <c r="I51" s="1"/>
    </row>
    <row r="52" spans="1:9" ht="15">
      <c r="A52" s="51" t="s">
        <v>58</v>
      </c>
      <c r="B52" s="49">
        <v>2</v>
      </c>
      <c r="C52" s="45"/>
      <c r="D52" s="45"/>
      <c r="E52" s="45"/>
      <c r="G52" s="50">
        <v>6000</v>
      </c>
      <c r="I52" s="1"/>
    </row>
    <row r="53" spans="1:9" ht="15">
      <c r="A53" s="45" t="s">
        <v>59</v>
      </c>
      <c r="B53" s="49">
        <v>3</v>
      </c>
      <c r="C53" s="45"/>
      <c r="D53" s="45"/>
      <c r="E53" s="45"/>
      <c r="G53" s="50">
        <f>3000*3</f>
        <v>9000</v>
      </c>
      <c r="I53" s="1"/>
    </row>
    <row r="54" spans="1:9" ht="15">
      <c r="A54" s="52" t="s">
        <v>60</v>
      </c>
      <c r="B54" s="49"/>
      <c r="C54" s="45"/>
      <c r="D54" s="45"/>
      <c r="E54" s="45"/>
      <c r="G54" s="53">
        <f>SUM(G50:G53)</f>
        <v>126000</v>
      </c>
      <c r="I54" s="1"/>
    </row>
    <row r="55" spans="1:9" ht="15">
      <c r="A55" s="54" t="s">
        <v>61</v>
      </c>
      <c r="B55" s="55"/>
      <c r="C55" s="52"/>
      <c r="D55" s="45"/>
      <c r="E55" s="45"/>
      <c r="G55" s="53">
        <f>G54*12</f>
        <v>1512000</v>
      </c>
      <c r="I55" s="1"/>
    </row>
  </sheetData>
  <sheetProtection/>
  <mergeCells count="3">
    <mergeCell ref="B1:E1"/>
    <mergeCell ref="B2:E2"/>
    <mergeCell ref="G2:I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9"/>
  <sheetViews>
    <sheetView zoomScalePageLayoutView="0" workbookViewId="0" topLeftCell="A1">
      <selection activeCell="F32" sqref="F32"/>
    </sheetView>
  </sheetViews>
  <sheetFormatPr defaultColWidth="9.00390625" defaultRowHeight="15"/>
  <cols>
    <col min="1" max="1" width="34.00390625" style="1" bestFit="1" customWidth="1"/>
    <col min="2" max="2" width="10.7109375" style="1" customWidth="1"/>
    <col min="3" max="3" width="9.00390625" style="1" customWidth="1"/>
    <col min="4" max="4" width="23.421875" style="1" customWidth="1"/>
    <col min="5" max="16384" width="9.00390625" style="1" customWidth="1"/>
  </cols>
  <sheetData>
    <row r="1" ht="12.75">
      <c r="A1" s="5" t="s">
        <v>83</v>
      </c>
    </row>
    <row r="2" ht="15.75">
      <c r="A2" s="69" t="s">
        <v>79</v>
      </c>
    </row>
    <row r="3" spans="1:3" s="2" customFormat="1" ht="63.75">
      <c r="A3" s="65" t="s">
        <v>0</v>
      </c>
      <c r="B3" s="25" t="s">
        <v>69</v>
      </c>
      <c r="C3" s="6" t="s">
        <v>82</v>
      </c>
    </row>
    <row r="4" spans="1:3" ht="12.75">
      <c r="A4" s="61" t="s">
        <v>28</v>
      </c>
      <c r="B4" s="64">
        <v>50000</v>
      </c>
      <c r="C4" s="72">
        <v>48930</v>
      </c>
    </row>
    <row r="5" spans="1:3" ht="12.75">
      <c r="A5" s="61" t="s">
        <v>1</v>
      </c>
      <c r="B5" s="64">
        <v>45000</v>
      </c>
      <c r="C5" s="72">
        <v>59899</v>
      </c>
    </row>
    <row r="6" spans="1:3" ht="12.75">
      <c r="A6" s="61" t="s">
        <v>2</v>
      </c>
      <c r="B6" s="64">
        <v>50000</v>
      </c>
      <c r="C6" s="72">
        <v>48048</v>
      </c>
    </row>
    <row r="7" spans="1:3" ht="12.75">
      <c r="A7" s="61" t="s">
        <v>67</v>
      </c>
      <c r="B7" s="64">
        <v>65000</v>
      </c>
      <c r="C7" s="72">
        <v>84203</v>
      </c>
    </row>
    <row r="8" spans="1:3" ht="12.75">
      <c r="A8" s="61" t="s">
        <v>4</v>
      </c>
      <c r="B8" s="64">
        <v>10000</v>
      </c>
      <c r="C8" s="72">
        <v>4528</v>
      </c>
    </row>
    <row r="9" spans="1:3" ht="12.75">
      <c r="A9" s="61" t="s">
        <v>29</v>
      </c>
      <c r="B9" s="64">
        <v>40000</v>
      </c>
      <c r="C9" s="72">
        <v>51401</v>
      </c>
    </row>
    <row r="10" spans="1:3" ht="12.75">
      <c r="A10" s="61" t="s">
        <v>9</v>
      </c>
      <c r="B10" s="64">
        <v>20000</v>
      </c>
      <c r="C10" s="72">
        <v>3546</v>
      </c>
    </row>
    <row r="11" spans="1:3" ht="12.75">
      <c r="A11" s="61" t="s">
        <v>5</v>
      </c>
      <c r="B11" s="64">
        <v>50000</v>
      </c>
      <c r="C11" s="72">
        <v>43229</v>
      </c>
    </row>
    <row r="12" spans="1:3" s="26" customFormat="1" ht="12.75">
      <c r="A12" s="66" t="s">
        <v>70</v>
      </c>
      <c r="B12" s="67">
        <v>25000</v>
      </c>
      <c r="C12" s="73">
        <v>24038</v>
      </c>
    </row>
    <row r="13" spans="1:3" ht="12.75">
      <c r="A13" s="61" t="s">
        <v>43</v>
      </c>
      <c r="B13" s="64">
        <v>20000</v>
      </c>
      <c r="C13" s="73">
        <v>21367</v>
      </c>
    </row>
    <row r="14" spans="1:3" ht="12.75">
      <c r="A14" s="61" t="s">
        <v>6</v>
      </c>
      <c r="B14" s="64">
        <v>150000</v>
      </c>
      <c r="C14" s="72">
        <v>126537</v>
      </c>
    </row>
    <row r="15" spans="1:3" ht="12.75">
      <c r="A15" s="13" t="s">
        <v>7</v>
      </c>
      <c r="B15" s="12">
        <f>SUM(B4:B14)</f>
        <v>525000</v>
      </c>
      <c r="C15" s="74">
        <f>SUM(C4:C14)</f>
        <v>515726</v>
      </c>
    </row>
    <row r="16" spans="1:2" ht="15">
      <c r="A16" s="1" t="s">
        <v>84</v>
      </c>
      <c r="B16" s="71">
        <f>B15-C15</f>
        <v>9274</v>
      </c>
    </row>
    <row r="17" ht="15.75">
      <c r="A17" s="69" t="s">
        <v>80</v>
      </c>
    </row>
    <row r="18" spans="1:4" ht="64.5">
      <c r="A18" s="68" t="s">
        <v>71</v>
      </c>
      <c r="B18" s="25" t="s">
        <v>87</v>
      </c>
      <c r="C18" s="6" t="s">
        <v>82</v>
      </c>
      <c r="D18" s="75" t="s">
        <v>86</v>
      </c>
    </row>
    <row r="19" spans="1:4" ht="38.25">
      <c r="A19" s="9" t="s">
        <v>76</v>
      </c>
      <c r="B19" s="8">
        <v>25000</v>
      </c>
      <c r="C19" s="8">
        <v>11478</v>
      </c>
      <c r="D19" s="9" t="s">
        <v>91</v>
      </c>
    </row>
    <row r="20" spans="1:4" ht="12.75">
      <c r="A20" s="61" t="s">
        <v>72</v>
      </c>
      <c r="B20" s="64">
        <v>60000</v>
      </c>
      <c r="C20" s="8">
        <v>79301</v>
      </c>
      <c r="D20" s="8"/>
    </row>
    <row r="21" spans="1:4" ht="38.25">
      <c r="A21" s="8" t="s">
        <v>73</v>
      </c>
      <c r="B21" s="8">
        <v>25000</v>
      </c>
      <c r="C21" s="8">
        <v>933</v>
      </c>
      <c r="D21" s="9" t="s">
        <v>85</v>
      </c>
    </row>
    <row r="22" spans="1:4" ht="25.5">
      <c r="A22" s="8" t="s">
        <v>74</v>
      </c>
      <c r="B22" s="8">
        <v>25000</v>
      </c>
      <c r="C22" s="8"/>
      <c r="D22" s="9" t="s">
        <v>89</v>
      </c>
    </row>
    <row r="23" spans="1:4" ht="12.75">
      <c r="A23" s="8" t="s">
        <v>75</v>
      </c>
      <c r="B23" s="8">
        <v>15000</v>
      </c>
      <c r="C23" s="8">
        <v>22643</v>
      </c>
      <c r="D23" s="8"/>
    </row>
    <row r="24" spans="1:4" ht="12.75">
      <c r="A24" s="8" t="s">
        <v>77</v>
      </c>
      <c r="B24" s="8">
        <f>SUM(B19:B23)</f>
        <v>150000</v>
      </c>
      <c r="C24" s="8">
        <f>SUM(C19:C23)</f>
        <v>114355</v>
      </c>
      <c r="D24" s="8"/>
    </row>
    <row r="26" spans="1:4" ht="64.5">
      <c r="A26" s="68" t="s">
        <v>81</v>
      </c>
      <c r="B26" s="25" t="s">
        <v>69</v>
      </c>
      <c r="C26" s="6" t="s">
        <v>82</v>
      </c>
      <c r="D26" s="75" t="s">
        <v>86</v>
      </c>
    </row>
    <row r="27" spans="1:4" ht="51">
      <c r="A27" s="9" t="s">
        <v>78</v>
      </c>
      <c r="B27" s="8">
        <f>36*4000</f>
        <v>144000</v>
      </c>
      <c r="C27" s="8"/>
      <c r="D27" s="9" t="s">
        <v>88</v>
      </c>
    </row>
    <row r="28" spans="1:4" ht="51">
      <c r="A28" s="9" t="s">
        <v>90</v>
      </c>
      <c r="B28" s="8">
        <f>13000*2</f>
        <v>26000</v>
      </c>
      <c r="C28" s="8"/>
      <c r="D28" s="9" t="s">
        <v>102</v>
      </c>
    </row>
    <row r="29" spans="1:3" ht="12.75">
      <c r="A29" s="8" t="s">
        <v>77</v>
      </c>
      <c r="B29" s="8">
        <f>SUM(B27:B28)</f>
        <v>170000</v>
      </c>
      <c r="C29" s="8"/>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24"/>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5"/>
  <cols>
    <col min="1" max="1" width="34.00390625" style="1" customWidth="1"/>
    <col min="2" max="2" width="18.57421875" style="1" customWidth="1"/>
    <col min="3" max="4" width="18.57421875" style="83" customWidth="1"/>
    <col min="5" max="5" width="76.00390625" style="1" customWidth="1"/>
    <col min="6" max="12" width="9.00390625" style="1" customWidth="1"/>
    <col min="13" max="13" width="11.421875" style="1" bestFit="1" customWidth="1"/>
    <col min="14" max="16384" width="9.00390625" style="1" customWidth="1"/>
  </cols>
  <sheetData>
    <row r="1" ht="12.75">
      <c r="A1" s="5" t="s">
        <v>92</v>
      </c>
    </row>
    <row r="2" ht="15.75">
      <c r="A2" s="76" t="s">
        <v>94</v>
      </c>
    </row>
    <row r="3" spans="1:4" s="2" customFormat="1" ht="47.25">
      <c r="A3" s="77" t="s">
        <v>93</v>
      </c>
      <c r="B3" s="87" t="s">
        <v>101</v>
      </c>
      <c r="C3" s="86" t="s">
        <v>109</v>
      </c>
      <c r="D3" s="87" t="s">
        <v>110</v>
      </c>
    </row>
    <row r="4" spans="1:4" ht="12.75">
      <c r="A4" s="61" t="s">
        <v>28</v>
      </c>
      <c r="B4" s="81">
        <v>50000</v>
      </c>
      <c r="C4" s="36">
        <v>75280</v>
      </c>
      <c r="D4" s="36"/>
    </row>
    <row r="5" spans="1:4" ht="12.75">
      <c r="A5" s="61" t="s">
        <v>1</v>
      </c>
      <c r="B5" s="81">
        <v>60000</v>
      </c>
      <c r="C5" s="36">
        <v>102994</v>
      </c>
      <c r="D5" s="36"/>
    </row>
    <row r="6" spans="1:4" ht="12.75">
      <c r="A6" s="61" t="s">
        <v>2</v>
      </c>
      <c r="B6" s="81">
        <v>50000</v>
      </c>
      <c r="C6" s="36">
        <v>38668</v>
      </c>
      <c r="D6" s="36"/>
    </row>
    <row r="7" spans="1:4" ht="12.75">
      <c r="A7" s="61" t="s">
        <v>97</v>
      </c>
      <c r="B7" s="81">
        <v>95000</v>
      </c>
      <c r="C7" s="36">
        <v>122662</v>
      </c>
      <c r="D7" s="36"/>
    </row>
    <row r="8" spans="1:5" ht="12.75">
      <c r="A8" s="61" t="s">
        <v>4</v>
      </c>
      <c r="B8" s="81">
        <v>0</v>
      </c>
      <c r="C8" s="36"/>
      <c r="D8" s="36"/>
      <c r="E8" s="1" t="s">
        <v>103</v>
      </c>
    </row>
    <row r="9" spans="1:4" ht="12.75">
      <c r="A9" s="61" t="s">
        <v>29</v>
      </c>
      <c r="B9" s="81">
        <v>50000</v>
      </c>
      <c r="C9" s="36">
        <v>44955</v>
      </c>
      <c r="D9" s="36"/>
    </row>
    <row r="10" spans="1:5" ht="12.75">
      <c r="A10" s="61" t="s">
        <v>9</v>
      </c>
      <c r="B10" s="81">
        <v>0</v>
      </c>
      <c r="C10" s="36"/>
      <c r="D10" s="36"/>
      <c r="E10" s="1" t="s">
        <v>104</v>
      </c>
    </row>
    <row r="11" spans="1:4" ht="12.75">
      <c r="A11" s="61" t="s">
        <v>5</v>
      </c>
      <c r="B11" s="81">
        <v>50000</v>
      </c>
      <c r="C11" s="36">
        <v>46482</v>
      </c>
      <c r="D11" s="36"/>
    </row>
    <row r="12" spans="1:4" s="26" customFormat="1" ht="12.75">
      <c r="A12" s="66" t="s">
        <v>70</v>
      </c>
      <c r="B12" s="82">
        <v>25000</v>
      </c>
      <c r="C12" s="84">
        <v>4654</v>
      </c>
      <c r="D12" s="84"/>
    </row>
    <row r="13" spans="1:4" ht="12.75">
      <c r="A13" s="61" t="s">
        <v>43</v>
      </c>
      <c r="B13" s="81">
        <v>20000</v>
      </c>
      <c r="C13" s="36">
        <v>22669</v>
      </c>
      <c r="D13" s="36"/>
    </row>
    <row r="14" spans="1:4" ht="12.75">
      <c r="A14" s="61" t="s">
        <v>6</v>
      </c>
      <c r="B14" s="81">
        <v>150000</v>
      </c>
      <c r="C14" s="36">
        <v>204538</v>
      </c>
      <c r="D14" s="36"/>
    </row>
    <row r="15" spans="1:4" s="2" customFormat="1" ht="47.25" customHeight="1">
      <c r="A15" s="77" t="s">
        <v>95</v>
      </c>
      <c r="B15" s="25"/>
      <c r="C15" s="35"/>
      <c r="D15" s="35"/>
    </row>
    <row r="16" spans="1:5" ht="12.75">
      <c r="A16" s="61" t="s">
        <v>72</v>
      </c>
      <c r="B16" s="64">
        <v>0</v>
      </c>
      <c r="C16" s="36"/>
      <c r="D16" s="36"/>
      <c r="E16" s="1" t="s">
        <v>104</v>
      </c>
    </row>
    <row r="17" spans="1:5" ht="12.75">
      <c r="A17" s="8" t="s">
        <v>73</v>
      </c>
      <c r="B17" s="8">
        <v>0</v>
      </c>
      <c r="C17" s="34"/>
      <c r="D17" s="34"/>
      <c r="E17" s="1" t="s">
        <v>104</v>
      </c>
    </row>
    <row r="18" spans="1:4" ht="12.75">
      <c r="A18" s="8" t="s">
        <v>74</v>
      </c>
      <c r="B18" s="8">
        <v>25000</v>
      </c>
      <c r="C18" s="34">
        <v>5179</v>
      </c>
      <c r="D18" s="34"/>
    </row>
    <row r="19" spans="1:4" ht="12.75">
      <c r="A19" s="8" t="s">
        <v>75</v>
      </c>
      <c r="B19" s="8">
        <v>25000</v>
      </c>
      <c r="C19" s="34">
        <v>4041</v>
      </c>
      <c r="D19" s="34"/>
    </row>
    <row r="20" spans="1:4" ht="15.75">
      <c r="A20" s="77" t="s">
        <v>98</v>
      </c>
      <c r="B20" s="8"/>
      <c r="C20" s="34"/>
      <c r="D20" s="34"/>
    </row>
    <row r="21" spans="1:5" ht="12.75">
      <c r="A21" s="8" t="s">
        <v>99</v>
      </c>
      <c r="B21" s="8">
        <v>50000</v>
      </c>
      <c r="C21" s="34">
        <v>118751</v>
      </c>
      <c r="D21" s="34"/>
      <c r="E21" s="1" t="s">
        <v>106</v>
      </c>
    </row>
    <row r="22" spans="1:5" ht="12.75">
      <c r="A22" s="8" t="s">
        <v>105</v>
      </c>
      <c r="B22" s="8">
        <v>50000</v>
      </c>
      <c r="C22" s="34">
        <v>46901</v>
      </c>
      <c r="D22" s="34"/>
      <c r="E22" s="1" t="s">
        <v>107</v>
      </c>
    </row>
    <row r="23" spans="1:5" ht="63.75">
      <c r="A23" s="9" t="s">
        <v>100</v>
      </c>
      <c r="B23" s="8">
        <v>150000</v>
      </c>
      <c r="C23" s="34">
        <f>596026-44000*10</f>
        <v>156026</v>
      </c>
      <c r="D23" s="34"/>
      <c r="E23" s="2" t="s">
        <v>108</v>
      </c>
    </row>
    <row r="24" spans="1:4" s="80" customFormat="1" ht="18.75">
      <c r="A24" s="78" t="s">
        <v>96</v>
      </c>
      <c r="B24" s="79">
        <f>SUM(B4:B23)</f>
        <v>850000</v>
      </c>
      <c r="C24" s="79">
        <f>SUM(C4:C23)</f>
        <v>993800</v>
      </c>
      <c r="D24" s="85"/>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19"/>
  <sheetViews>
    <sheetView tabSelected="1" zoomScalePageLayoutView="0" workbookViewId="0" topLeftCell="A1">
      <pane ySplit="3" topLeftCell="A8" activePane="bottomLeft" state="frozen"/>
      <selection pane="topLeft" activeCell="A1" sqref="A1"/>
      <selection pane="bottomLeft" activeCell="A1" sqref="A1:E19"/>
    </sheetView>
  </sheetViews>
  <sheetFormatPr defaultColWidth="9.00390625" defaultRowHeight="15"/>
  <cols>
    <col min="1" max="1" width="34.00390625" style="1" customWidth="1"/>
    <col min="2" max="2" width="11.421875" style="1" customWidth="1"/>
    <col min="3" max="4" width="11.421875" style="83" customWidth="1"/>
    <col min="5" max="5" width="57.57421875" style="1" customWidth="1"/>
    <col min="6" max="12" width="9.00390625" style="1" customWidth="1"/>
    <col min="13" max="13" width="11.421875" style="1" bestFit="1" customWidth="1"/>
    <col min="14" max="16384" width="9.00390625" style="1" customWidth="1"/>
  </cols>
  <sheetData>
    <row r="1" ht="12.75">
      <c r="A1" s="26" t="s">
        <v>124</v>
      </c>
    </row>
    <row r="2" ht="15.75">
      <c r="A2" s="76" t="s">
        <v>94</v>
      </c>
    </row>
    <row r="3" spans="1:5" s="2" customFormat="1" ht="90">
      <c r="A3" s="77" t="s">
        <v>93</v>
      </c>
      <c r="B3" s="87" t="s">
        <v>101</v>
      </c>
      <c r="C3" s="91" t="s">
        <v>123</v>
      </c>
      <c r="D3" s="87" t="s">
        <v>110</v>
      </c>
      <c r="E3" s="87" t="s">
        <v>121</v>
      </c>
    </row>
    <row r="4" spans="1:5" ht="12.75">
      <c r="A4" s="61" t="s">
        <v>28</v>
      </c>
      <c r="B4" s="64">
        <v>50000</v>
      </c>
      <c r="C4" s="64">
        <v>75280</v>
      </c>
      <c r="D4" s="64">
        <v>80000</v>
      </c>
      <c r="E4" s="64" t="s">
        <v>113</v>
      </c>
    </row>
    <row r="5" spans="1:5" ht="12.75">
      <c r="A5" s="61" t="s">
        <v>1</v>
      </c>
      <c r="B5" s="64">
        <v>60000</v>
      </c>
      <c r="C5" s="64">
        <v>102994</v>
      </c>
      <c r="D5" s="64">
        <v>60000</v>
      </c>
      <c r="E5" s="64" t="s">
        <v>112</v>
      </c>
    </row>
    <row r="6" spans="1:5" ht="12.75">
      <c r="A6" s="61" t="s">
        <v>2</v>
      </c>
      <c r="B6" s="64">
        <v>50000</v>
      </c>
      <c r="C6" s="64">
        <v>38668</v>
      </c>
      <c r="D6" s="64">
        <v>40000</v>
      </c>
      <c r="E6" s="64"/>
    </row>
    <row r="7" spans="1:5" ht="12.75">
      <c r="A7" s="61" t="s">
        <v>97</v>
      </c>
      <c r="B7" s="64">
        <v>95000</v>
      </c>
      <c r="C7" s="64">
        <v>122662</v>
      </c>
      <c r="D7" s="64">
        <v>125000</v>
      </c>
      <c r="E7" s="64" t="s">
        <v>114</v>
      </c>
    </row>
    <row r="8" spans="1:5" ht="12.75">
      <c r="A8" s="61" t="s">
        <v>29</v>
      </c>
      <c r="B8" s="64">
        <v>50000</v>
      </c>
      <c r="C8" s="64">
        <v>44955</v>
      </c>
      <c r="D8" s="64">
        <v>10000</v>
      </c>
      <c r="E8" s="64" t="s">
        <v>115</v>
      </c>
    </row>
    <row r="9" spans="1:5" ht="12.75">
      <c r="A9" s="61" t="s">
        <v>5</v>
      </c>
      <c r="B9" s="64">
        <v>50000</v>
      </c>
      <c r="C9" s="64">
        <v>46482</v>
      </c>
      <c r="D9" s="64">
        <v>25000</v>
      </c>
      <c r="E9" s="64" t="s">
        <v>111</v>
      </c>
    </row>
    <row r="10" spans="1:5" ht="12.75">
      <c r="A10" s="61" t="s">
        <v>43</v>
      </c>
      <c r="B10" s="64">
        <v>20000</v>
      </c>
      <c r="C10" s="64">
        <v>22669</v>
      </c>
      <c r="D10" s="64">
        <v>25000</v>
      </c>
      <c r="E10" s="64"/>
    </row>
    <row r="11" spans="1:5" ht="12.75">
      <c r="A11" s="61" t="s">
        <v>6</v>
      </c>
      <c r="B11" s="64">
        <v>150000</v>
      </c>
      <c r="C11" s="64">
        <v>204538</v>
      </c>
      <c r="D11" s="64">
        <v>210000</v>
      </c>
      <c r="E11" s="64" t="s">
        <v>116</v>
      </c>
    </row>
    <row r="12" spans="1:5" ht="12.75">
      <c r="A12" s="8" t="s">
        <v>74</v>
      </c>
      <c r="B12" s="61">
        <v>25000</v>
      </c>
      <c r="C12" s="61">
        <v>5179</v>
      </c>
      <c r="D12" s="61">
        <v>0</v>
      </c>
      <c r="E12" s="61" t="s">
        <v>117</v>
      </c>
    </row>
    <row r="13" spans="1:5" ht="12.75">
      <c r="A13" s="8" t="s">
        <v>75</v>
      </c>
      <c r="B13" s="61">
        <v>25000</v>
      </c>
      <c r="C13" s="61">
        <v>4041</v>
      </c>
      <c r="D13" s="61">
        <v>0</v>
      </c>
      <c r="E13" s="61" t="s">
        <v>117</v>
      </c>
    </row>
    <row r="14" spans="1:5" ht="25.5">
      <c r="A14" s="8" t="s">
        <v>99</v>
      </c>
      <c r="B14" s="61">
        <v>50000</v>
      </c>
      <c r="C14" s="61">
        <v>118751</v>
      </c>
      <c r="D14" s="61">
        <v>75000</v>
      </c>
      <c r="E14" s="25" t="s">
        <v>106</v>
      </c>
    </row>
    <row r="15" spans="1:5" ht="25.5">
      <c r="A15" s="8" t="s">
        <v>105</v>
      </c>
      <c r="B15" s="61">
        <v>50000</v>
      </c>
      <c r="C15" s="61">
        <v>46901</v>
      </c>
      <c r="D15" s="61">
        <v>50000</v>
      </c>
      <c r="E15" s="25" t="s">
        <v>122</v>
      </c>
    </row>
    <row r="16" spans="1:5" ht="38.25">
      <c r="A16" s="9" t="s">
        <v>100</v>
      </c>
      <c r="B16" s="61">
        <v>150000</v>
      </c>
      <c r="C16" s="61">
        <f>596026-44000*10</f>
        <v>156026</v>
      </c>
      <c r="D16" s="61">
        <v>150000</v>
      </c>
      <c r="E16" s="25" t="s">
        <v>125</v>
      </c>
    </row>
    <row r="17" spans="1:5" s="80" customFormat="1" ht="18.75">
      <c r="A17" s="78" t="s">
        <v>96</v>
      </c>
      <c r="B17" s="79">
        <f>SUM(B4:B16)</f>
        <v>825000</v>
      </c>
      <c r="C17" s="79">
        <f>SUM(C4:C16)</f>
        <v>989146</v>
      </c>
      <c r="D17" s="79">
        <f>SUM(D4:D16)</f>
        <v>850000</v>
      </c>
      <c r="E17" s="79" t="s">
        <v>118</v>
      </c>
    </row>
    <row r="18" spans="1:5" s="90" customFormat="1" ht="15.75">
      <c r="A18" s="88" t="s">
        <v>120</v>
      </c>
      <c r="B18" s="89"/>
      <c r="C18" s="89"/>
      <c r="D18" s="89"/>
      <c r="E18" s="89"/>
    </row>
    <row r="19" spans="1:5" s="26" customFormat="1" ht="25.5">
      <c r="A19" s="25" t="s">
        <v>70</v>
      </c>
      <c r="B19" s="67">
        <v>25000</v>
      </c>
      <c r="C19" s="67">
        <v>4654</v>
      </c>
      <c r="D19" s="67">
        <f>15000*12</f>
        <v>180000</v>
      </c>
      <c r="E19" s="25" t="s">
        <v>119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2014-03-17T03:36:41Z</cp:lastPrinted>
  <dcterms:created xsi:type="dcterms:W3CDTF">2006-09-16T00:00:00Z</dcterms:created>
  <dcterms:modified xsi:type="dcterms:W3CDTF">2015-11-25T20:37:55Z</dcterms:modified>
  <cp:category/>
  <cp:version/>
  <cp:contentType/>
  <cp:contentStatus/>
</cp:coreProperties>
</file>