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600" windowHeight="7095" activeTab="1"/>
  </bookViews>
  <sheets>
    <sheet name="2015-16" sheetId="6" r:id="rId1"/>
    <sheet name="Salary" sheetId="7" r:id="rId2"/>
    <sheet name="2016-17" sheetId="8" r:id="rId3"/>
  </sheets>
  <definedNames>
    <definedName name="_xlnm.Print_Area" localSheetId="0">'2015-16'!$A$1:$M$33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7" l="1"/>
  <c r="M12" i="7"/>
  <c r="H13" i="7"/>
  <c r="L12" i="7"/>
  <c r="L13" i="7"/>
  <c r="L11" i="7"/>
  <c r="M11" i="7"/>
  <c r="N11" i="7"/>
  <c r="N3" i="7" l="1"/>
  <c r="N4" i="7"/>
  <c r="N6" i="7"/>
  <c r="N7" i="7"/>
  <c r="N8" i="7"/>
  <c r="N9" i="7"/>
  <c r="N13" i="7"/>
  <c r="N2" i="7"/>
  <c r="M3" i="7"/>
  <c r="M4" i="7"/>
  <c r="M6" i="7"/>
  <c r="M7" i="7"/>
  <c r="M8" i="7"/>
  <c r="M9" i="7"/>
  <c r="M2" i="7"/>
  <c r="K16" i="8"/>
  <c r="F16" i="8"/>
  <c r="K15" i="8"/>
  <c r="F15" i="8"/>
  <c r="K14" i="8"/>
  <c r="F14" i="8"/>
  <c r="K13" i="8"/>
  <c r="F13" i="8"/>
  <c r="K12" i="8"/>
  <c r="F12" i="8"/>
  <c r="K11" i="8"/>
  <c r="F11" i="8"/>
  <c r="K10" i="8"/>
  <c r="F10" i="8"/>
  <c r="L10" i="8" s="1"/>
  <c r="K8" i="8"/>
  <c r="K7" i="8"/>
  <c r="F7" i="8"/>
  <c r="K6" i="8"/>
  <c r="F6" i="8"/>
  <c r="L37" i="6"/>
  <c r="L15" i="8" l="1"/>
  <c r="L7" i="8"/>
  <c r="L11" i="8"/>
  <c r="L16" i="8"/>
  <c r="L8" i="8"/>
  <c r="L13" i="8"/>
  <c r="L14" i="8"/>
  <c r="F17" i="8"/>
  <c r="L12" i="8"/>
  <c r="K17" i="8"/>
  <c r="L6" i="8"/>
  <c r="K13" i="7"/>
  <c r="L3" i="7"/>
  <c r="L4" i="7"/>
  <c r="L5" i="7"/>
  <c r="L6" i="7"/>
  <c r="L7" i="7"/>
  <c r="L8" i="7"/>
  <c r="L9" i="7"/>
  <c r="L10" i="7"/>
  <c r="L2" i="7"/>
  <c r="I13" i="7"/>
  <c r="K18" i="8" l="1"/>
  <c r="K19" i="8" s="1"/>
  <c r="F18" i="8"/>
  <c r="F19" i="8" s="1"/>
  <c r="L17" i="8"/>
  <c r="J13" i="7"/>
  <c r="L19" i="8" l="1"/>
  <c r="L18" i="8"/>
  <c r="K27" i="6"/>
  <c r="K28" i="6"/>
  <c r="K22" i="6"/>
  <c r="K14" i="7" l="1"/>
  <c r="K13" i="6" l="1"/>
  <c r="F13" i="6"/>
  <c r="F14" i="6"/>
  <c r="F15" i="6"/>
  <c r="L13" i="6" l="1"/>
  <c r="K23" i="6"/>
  <c r="K29" i="6"/>
  <c r="K30" i="6" s="1"/>
  <c r="K21" i="6"/>
  <c r="K20" i="6"/>
  <c r="K16" i="6"/>
  <c r="K15" i="6"/>
  <c r="L15" i="6" s="1"/>
  <c r="K14" i="6"/>
  <c r="L14" i="6" s="1"/>
  <c r="K12" i="6"/>
  <c r="K11" i="6"/>
  <c r="K10" i="6"/>
  <c r="K9" i="6"/>
  <c r="K8" i="6"/>
  <c r="K7" i="6"/>
  <c r="K6" i="6"/>
  <c r="F23" i="6"/>
  <c r="F29" i="6"/>
  <c r="F22" i="6"/>
  <c r="F28" i="6"/>
  <c r="F27" i="6"/>
  <c r="F21" i="6"/>
  <c r="F20" i="6"/>
  <c r="F16" i="6"/>
  <c r="F12" i="6"/>
  <c r="F11" i="6"/>
  <c r="F10" i="6"/>
  <c r="F9" i="6"/>
  <c r="F8" i="6"/>
  <c r="F7" i="6"/>
  <c r="F6" i="6"/>
  <c r="L8" i="6" l="1"/>
  <c r="L10" i="6"/>
  <c r="L11" i="6"/>
  <c r="L16" i="6"/>
  <c r="K24" i="6"/>
  <c r="L24" i="6" s="1"/>
  <c r="L9" i="6"/>
  <c r="F24" i="6"/>
  <c r="L12" i="6"/>
  <c r="L28" i="6"/>
  <c r="F30" i="6"/>
  <c r="L30" i="6" s="1"/>
  <c r="F17" i="6"/>
  <c r="L7" i="6"/>
  <c r="L21" i="6"/>
  <c r="L22" i="6"/>
  <c r="L20" i="6"/>
  <c r="L6" i="6"/>
  <c r="L29" i="6"/>
  <c r="L27" i="6"/>
  <c r="L23" i="6"/>
  <c r="K17" i="6"/>
  <c r="K31" i="6" l="1"/>
  <c r="K32" i="6" s="1"/>
  <c r="L17" i="6"/>
  <c r="F31" i="6"/>
  <c r="F32" i="6" s="1"/>
  <c r="K33" i="6" l="1"/>
  <c r="L32" i="6"/>
  <c r="F33" i="6"/>
  <c r="L31" i="6"/>
  <c r="L33" i="6" l="1"/>
</calcChain>
</file>

<file path=xl/sharedStrings.xml><?xml version="1.0" encoding="utf-8"?>
<sst xmlns="http://schemas.openxmlformats.org/spreadsheetml/2006/main" count="165" uniqueCount="124">
  <si>
    <t>SL NO</t>
  </si>
  <si>
    <t>PARTICULARS</t>
  </si>
  <si>
    <t>TOTAL</t>
  </si>
  <si>
    <t>Repair and Maintainance</t>
  </si>
  <si>
    <t>Electricity</t>
  </si>
  <si>
    <t>Trainig Cost</t>
  </si>
  <si>
    <t>School Office expences</t>
  </si>
  <si>
    <t xml:space="preserve">Highest Degree/Diploma earned (example: secondary, higher secondary, Bachelor’s, Master’s, etc.) </t>
  </si>
  <si>
    <t>Date when highest degree was earned</t>
  </si>
  <si>
    <t>Years/months of service in SSRS</t>
  </si>
  <si>
    <t xml:space="preserve">Years/months of service as teacher prior to SSRS (for teachers only) </t>
  </si>
  <si>
    <t>Any additional credentials relating to their work at SSRS</t>
  </si>
  <si>
    <t>Salary received in Dec 2014</t>
  </si>
  <si>
    <t>SUKANTA MAHAPATRA(H.M)</t>
  </si>
  <si>
    <t> B.A (HONS) HISTORY</t>
  </si>
  <si>
    <t> 1996</t>
  </si>
  <si>
    <r>
      <t xml:space="preserve"> DOCTOR (R.M.P) </t>
    </r>
    <r>
      <rPr>
        <sz val="10"/>
        <color rgb="FFFF0000"/>
        <rFont val="Times New Roman"/>
        <family val="1"/>
      </rPr>
      <t>*</t>
    </r>
  </si>
  <si>
    <t>BHUTANATH JANA (A.T)</t>
  </si>
  <si>
    <t> H.S,B.A (HONS) Environmental Studies</t>
  </si>
  <si>
    <t> 2004</t>
  </si>
  <si>
    <t xml:space="preserve"> COMPUTER DIPLOMA 1 YEAR  </t>
  </si>
  <si>
    <t>KHUKU  DAS (JANA)</t>
  </si>
  <si>
    <t> M.A IN ENGLISH</t>
  </si>
  <si>
    <t> 2006</t>
  </si>
  <si>
    <t> Teaching at Maa Sarada Sishu Sikshashram (Jahalda)- 1 years.</t>
  </si>
  <si>
    <t> NONE</t>
  </si>
  <si>
    <t>SWAGATA PRADHAN (NEW)</t>
  </si>
  <si>
    <t xml:space="preserve">B.A (HONS)  </t>
  </si>
  <si>
    <t>PURSING</t>
  </si>
  <si>
    <t>. Zero year</t>
  </si>
  <si>
    <t>NONE</t>
  </si>
  <si>
    <t>?</t>
  </si>
  <si>
    <t> H.S</t>
  </si>
  <si>
    <t> 2005</t>
  </si>
  <si>
    <t>  Private tutor-8 years</t>
  </si>
  <si>
    <t>UTTAM KUAMAR BERA (A.T)</t>
  </si>
  <si>
    <t>B.C.A,    M.C.A </t>
  </si>
  <si>
    <t>COMPUTER TEACHING</t>
  </si>
  <si>
    <t> 7</t>
  </si>
  <si>
    <t>APARNA BERA (A.T)</t>
  </si>
  <si>
    <t xml:space="preserve"> B.A,MA IN ENGLISH ,B.ED </t>
  </si>
  <si>
    <t> 2013</t>
  </si>
  <si>
    <t> 8</t>
  </si>
  <si>
    <t xml:space="preserve">SULATA SHYAMAL (NON TEACHING) </t>
  </si>
  <si>
    <t> VIII</t>
  </si>
  <si>
    <t> Private tution  20 years</t>
  </si>
  <si>
    <t> 9</t>
  </si>
  <si>
    <t>SUMITA MANNA (NON TEACHING)</t>
  </si>
  <si>
    <t> M.P</t>
  </si>
  <si>
    <t> Zero Years</t>
  </si>
  <si>
    <t xml:space="preserve">                                                      </t>
  </si>
  <si>
    <t>*..R.M.P- means Register Medical Practioner,, S.Mahapatra &amp; Dr. Mahitosh Middya health checked up our students .</t>
  </si>
  <si>
    <t> B.C.A-2011 M.C.A-PURSING</t>
  </si>
  <si>
    <t> Part time computer teacher at Mustafapur J.S Vidyapith (H.S)  2  Years</t>
  </si>
  <si>
    <t>H.S level Tution in English 1 years</t>
  </si>
  <si>
    <r>
      <t xml:space="preserve">BANDANA CHAKRABORTY </t>
    </r>
    <r>
      <rPr>
        <b/>
        <sz val="10"/>
        <color theme="1"/>
        <rFont val="Times New Roman"/>
        <family val="1"/>
      </rPr>
      <t>(A.T)</t>
    </r>
  </si>
  <si>
    <t xml:space="preserve"> H.M of The Palashi Netaji  Sishu siksha Niketan- 2 years , Coaching Centre-7, Medicine Distribute -6 years               </t>
  </si>
  <si>
    <t>Cost for transporting Students</t>
  </si>
  <si>
    <t>Tiffin</t>
  </si>
  <si>
    <t>Grand Total</t>
  </si>
  <si>
    <t>Sub Total (B)</t>
  </si>
  <si>
    <t>Sub Total (A)</t>
  </si>
  <si>
    <t>Rent for School</t>
  </si>
  <si>
    <t>Internet connection</t>
  </si>
  <si>
    <t>Expences for co-curricular activities</t>
  </si>
  <si>
    <t>UNIT</t>
  </si>
  <si>
    <t>AMOUNT</t>
  </si>
  <si>
    <t>ASHA BUDGET PROPOSAL-AGRAGATI 2015-2016</t>
  </si>
  <si>
    <t>DECEMBER'15 TO MAY'16</t>
  </si>
  <si>
    <t>JUNE'15 to NOVEMBER'15</t>
  </si>
  <si>
    <t>GRAND 
TOTAL</t>
  </si>
  <si>
    <t>Salaries for the teaching/
non-teaching staffs</t>
  </si>
  <si>
    <t>Books for Library</t>
  </si>
  <si>
    <t>Folding Table</t>
  </si>
  <si>
    <t>MONTHS /
DAYS/TIMES</t>
  </si>
  <si>
    <t>Periodic health monitoring</t>
  </si>
  <si>
    <t>Curricular Books</t>
  </si>
  <si>
    <t>School Uniforms</t>
  </si>
  <si>
    <t> Teaching at coaching centre-3 years At Sri Sri Ramkrishna Sikshashram</t>
  </si>
  <si>
    <t>Name of Staff Member</t>
  </si>
  <si>
    <t>Salary/month in Rs. (Specified by Asha)</t>
  </si>
  <si>
    <t>Bonus Pay (Specified by Asha)</t>
  </si>
  <si>
    <t>Sl.No.</t>
  </si>
  <si>
    <t xml:space="preserve">REMARKS </t>
  </si>
  <si>
    <t>Edu Material (Copy, Pencil, Eraser etc.)</t>
  </si>
  <si>
    <t>Internet equipment (Dongle)</t>
  </si>
  <si>
    <t>Food in Special event</t>
  </si>
  <si>
    <t>Will include fees for Yoga Teacher, Bratachari Teacher ,handicraft/ drawing teacher etc</t>
  </si>
  <si>
    <t xml:space="preserve">Details provided in proposal </t>
  </si>
  <si>
    <t xml:space="preserve">RECURRING( MONTHLY) </t>
  </si>
  <si>
    <t xml:space="preserve">RECURRING ( ANNUALLY) </t>
  </si>
  <si>
    <t>Sub Total (C)</t>
  </si>
  <si>
    <t>Total D =  (A+B+C)</t>
  </si>
  <si>
    <t xml:space="preserve">NON-RECURRING ( ONE TIME) </t>
  </si>
  <si>
    <t>Salary Suggested  by  INSPIRATION</t>
  </si>
  <si>
    <t xml:space="preserve">Salary has been defined based on Qualification , Years in Teaching and Responsibilities . </t>
  </si>
  <si>
    <t>Organization Overhead (10% of D)</t>
  </si>
  <si>
    <t>Final</t>
  </si>
  <si>
    <t xml:space="preserve">Supervision Cost including monthly Travel, Hands on  Capacity building ,  ESI,EPF  ( app. Rs 34,000  as Organisational Contrubution )  and Accounting Charges </t>
  </si>
  <si>
    <t>July'16 to December'16</t>
  </si>
  <si>
    <t>ASHA BUDGET PROPOSAL-AGRAGATI 2016-2017</t>
  </si>
  <si>
    <t>January'17 to June'17</t>
  </si>
  <si>
    <t>Organization Overhead (10% of A)</t>
  </si>
  <si>
    <t xml:space="preserve">Supervision Cost including Travel, Hands on  Capacity building, ESI, EPF, Accounting and Auditing Charges </t>
  </si>
  <si>
    <t xml:space="preserve">The normal  activities like drawing , singing will be integrated with usual curriculum.  Special activities related to crafts , dramatics and dance will be taken </t>
  </si>
  <si>
    <t>The Trainers will visit Agragati for a day to have a follow up session.</t>
  </si>
  <si>
    <t xml:space="preserve">10% hike in Salary has been factored in to be at par with INSPIRATION practice </t>
  </si>
  <si>
    <t xml:space="preserve">Trainig Follow up by Expert Trainers (1 day) </t>
  </si>
  <si>
    <t>Increse</t>
  </si>
  <si>
    <t>Final for 2016-17</t>
  </si>
  <si>
    <t>GRADUATE</t>
  </si>
  <si>
    <t>CLASS - VIII</t>
  </si>
  <si>
    <t>5 years</t>
  </si>
  <si>
    <t xml:space="preserve"> NONE </t>
  </si>
  <si>
    <t>None</t>
  </si>
  <si>
    <t>8 years</t>
  </si>
  <si>
    <t>1 year</t>
  </si>
  <si>
    <t>3 years</t>
  </si>
  <si>
    <t>2 years</t>
  </si>
  <si>
    <t>4 years</t>
  </si>
  <si>
    <t>4 months</t>
  </si>
  <si>
    <t xml:space="preserve">CHAMPA MANNA (NON TEACHING) </t>
  </si>
  <si>
    <t>TAPAS MAHAPATRA (A.T.)</t>
  </si>
  <si>
    <t xml:space="preserve">* Swagata Pradhan left the School on July 15 because got better job. Tapas Mahapatra joined this place. He is founder member of SSRS.
* Sumita Manna left the School on March 16 for her maternity. Champa Manna joined this place.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</si>
</sst>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2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1F497D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A3A3A3"/>
      </right>
      <top style="medium">
        <color rgb="FFA3A3A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vertical="center" wrapText="1"/>
    </xf>
    <xf numFmtId="4" fontId="0" fillId="0" borderId="0" xfId="0" applyNumberFormat="1"/>
    <xf numFmtId="4" fontId="3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4" fontId="0" fillId="0" borderId="1" xfId="0" applyNumberFormat="1" applyBorder="1"/>
    <xf numFmtId="4" fontId="0" fillId="0" borderId="1" xfId="0" applyNumberFormat="1" applyFill="1" applyBorder="1"/>
    <xf numFmtId="4" fontId="1" fillId="0" borderId="1" xfId="0" applyNumberFormat="1" applyFont="1" applyFill="1" applyBorder="1"/>
    <xf numFmtId="4" fontId="0" fillId="0" borderId="1" xfId="0" applyNumberFormat="1" applyBorder="1" applyAlignment="1">
      <alignment wrapText="1"/>
    </xf>
    <xf numFmtId="4" fontId="0" fillId="0" borderId="1" xfId="0" applyNumberFormat="1" applyFill="1" applyBorder="1" applyAlignment="1">
      <alignment wrapText="1"/>
    </xf>
    <xf numFmtId="4" fontId="2" fillId="0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vertical="center" wrapText="1"/>
    </xf>
    <xf numFmtId="4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4" fontId="0" fillId="3" borderId="1" xfId="0" applyNumberForma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0" xfId="0" applyFill="1"/>
    <xf numFmtId="0" fontId="0" fillId="3" borderId="0" xfId="0" applyFill="1" applyAlignment="1">
      <alignment horizontal="center"/>
    </xf>
    <xf numFmtId="4" fontId="0" fillId="3" borderId="0" xfId="0" applyNumberFormat="1" applyFill="1"/>
    <xf numFmtId="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right"/>
    </xf>
    <xf numFmtId="4" fontId="0" fillId="0" borderId="1" xfId="0" applyNumberFormat="1" applyFill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vertical="center"/>
    </xf>
    <xf numFmtId="4" fontId="1" fillId="6" borderId="1" xfId="0" applyNumberFormat="1" applyFont="1" applyFill="1" applyBorder="1" applyAlignment="1">
      <alignment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0" fillId="3" borderId="1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right" vertical="center" wrapText="1"/>
    </xf>
    <xf numFmtId="0" fontId="1" fillId="3" borderId="4" xfId="0" applyFont="1" applyFill="1" applyBorder="1" applyAlignment="1"/>
    <xf numFmtId="0" fontId="1" fillId="3" borderId="7" xfId="0" applyFont="1" applyFill="1" applyBorder="1" applyAlignment="1"/>
    <xf numFmtId="0" fontId="1" fillId="3" borderId="5" xfId="0" applyFont="1" applyFill="1" applyBorder="1" applyAlignment="1"/>
    <xf numFmtId="0" fontId="10" fillId="0" borderId="1" xfId="0" applyFont="1" applyBorder="1" applyAlignment="1">
      <alignment wrapText="1"/>
    </xf>
    <xf numFmtId="0" fontId="4" fillId="5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0" fillId="8" borderId="1" xfId="0" applyFill="1" applyBorder="1"/>
    <xf numFmtId="0" fontId="0" fillId="8" borderId="1" xfId="0" applyFill="1" applyBorder="1" applyAlignment="1">
      <alignment wrapText="1"/>
    </xf>
    <xf numFmtId="0" fontId="0" fillId="8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11" fillId="0" borderId="0" xfId="0" applyNumberFormat="1" applyFont="1"/>
    <xf numFmtId="4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right" vertical="center" wrapText="1"/>
    </xf>
    <xf numFmtId="0" fontId="8" fillId="4" borderId="6" xfId="0" applyFont="1" applyFill="1" applyBorder="1" applyAlignment="1">
      <alignment horizontal="right" vertical="center" wrapText="1"/>
    </xf>
    <xf numFmtId="0" fontId="8" fillId="4" borderId="8" xfId="0" applyFont="1" applyFill="1" applyBorder="1" applyAlignment="1">
      <alignment horizontal="right" vertical="center" wrapText="1"/>
    </xf>
    <xf numFmtId="0" fontId="8" fillId="4" borderId="9" xfId="0" applyFont="1" applyFill="1" applyBorder="1" applyAlignment="1">
      <alignment horizontal="right" vertical="center" wrapText="1"/>
    </xf>
    <xf numFmtId="0" fontId="1" fillId="4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vertical="center" wrapText="1"/>
    </xf>
    <xf numFmtId="0" fontId="0" fillId="1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view="pageBreakPreview" zoomScaleNormal="100" zoomScaleSheetLayoutView="100" workbookViewId="0">
      <pane ySplit="3" topLeftCell="A4" activePane="bottomLeft" state="frozen"/>
      <selection pane="bottomLeft" activeCell="M11" sqref="M11"/>
    </sheetView>
  </sheetViews>
  <sheetFormatPr defaultRowHeight="15" x14ac:dyDescent="0.25"/>
  <cols>
    <col min="1" max="1" width="7.7109375" customWidth="1"/>
    <col min="2" max="2" width="35.85546875" bestFit="1" customWidth="1"/>
    <col min="3" max="3" width="5.42578125" style="13" bestFit="1" customWidth="1"/>
    <col min="4" max="4" width="9.42578125" style="15" bestFit="1" customWidth="1"/>
    <col min="5" max="5" width="13.7109375" style="13" bestFit="1" customWidth="1"/>
    <col min="6" max="6" width="10.7109375" style="15" bestFit="1" customWidth="1"/>
    <col min="7" max="7" width="2.42578125" customWidth="1"/>
    <col min="8" max="8" width="5.42578125" style="13" bestFit="1" customWidth="1"/>
    <col min="9" max="9" width="9.42578125" style="15" bestFit="1" customWidth="1"/>
    <col min="10" max="10" width="12.140625" style="13" customWidth="1"/>
    <col min="11" max="11" width="10.7109375" style="15" bestFit="1" customWidth="1"/>
    <col min="12" max="12" width="11.7109375" bestFit="1" customWidth="1"/>
    <col min="13" max="13" width="35.140625" customWidth="1"/>
  </cols>
  <sheetData>
    <row r="1" spans="1:14" ht="26.25" x14ac:dyDescent="0.25">
      <c r="A1" s="57" t="s">
        <v>67</v>
      </c>
    </row>
    <row r="2" spans="1:14" x14ac:dyDescent="0.25">
      <c r="A2" s="85" t="s">
        <v>0</v>
      </c>
      <c r="B2" s="88" t="s">
        <v>1</v>
      </c>
      <c r="C2" s="87" t="s">
        <v>69</v>
      </c>
      <c r="D2" s="87"/>
      <c r="E2" s="87"/>
      <c r="F2" s="87"/>
      <c r="G2" s="72"/>
      <c r="H2" s="87" t="s">
        <v>68</v>
      </c>
      <c r="I2" s="87"/>
      <c r="J2" s="87"/>
      <c r="K2" s="87"/>
      <c r="L2" s="88" t="s">
        <v>70</v>
      </c>
      <c r="M2" s="84" t="s">
        <v>83</v>
      </c>
    </row>
    <row r="3" spans="1:14" ht="30" x14ac:dyDescent="0.25">
      <c r="A3" s="86"/>
      <c r="B3" s="88"/>
      <c r="C3" s="10" t="s">
        <v>65</v>
      </c>
      <c r="D3" s="16" t="s">
        <v>66</v>
      </c>
      <c r="E3" s="10" t="s">
        <v>74</v>
      </c>
      <c r="F3" s="16" t="s">
        <v>2</v>
      </c>
      <c r="G3" s="73"/>
      <c r="H3" s="10" t="s">
        <v>65</v>
      </c>
      <c r="I3" s="16" t="s">
        <v>66</v>
      </c>
      <c r="J3" s="10" t="s">
        <v>74</v>
      </c>
      <c r="K3" s="16" t="s">
        <v>2</v>
      </c>
      <c r="L3" s="88"/>
      <c r="M3" s="84"/>
    </row>
    <row r="4" spans="1:14" x14ac:dyDescent="0.25">
      <c r="A4" s="1"/>
      <c r="B4" s="1"/>
      <c r="C4" s="2"/>
      <c r="D4" s="17"/>
      <c r="E4" s="2"/>
      <c r="F4" s="17"/>
      <c r="G4" s="73"/>
      <c r="H4" s="2"/>
      <c r="I4" s="17"/>
      <c r="J4" s="2"/>
      <c r="K4" s="17"/>
      <c r="L4" s="11"/>
      <c r="M4" s="11"/>
    </row>
    <row r="5" spans="1:14" x14ac:dyDescent="0.25">
      <c r="A5" s="1"/>
      <c r="B5" s="14" t="s">
        <v>89</v>
      </c>
      <c r="C5" s="28"/>
      <c r="D5" s="29"/>
      <c r="E5" s="28"/>
      <c r="F5" s="29"/>
      <c r="G5" s="73"/>
      <c r="H5" s="28"/>
      <c r="I5" s="29"/>
      <c r="J5" s="28"/>
      <c r="K5" s="32"/>
      <c r="L5" s="33"/>
      <c r="M5" s="33"/>
    </row>
    <row r="6" spans="1:14" x14ac:dyDescent="0.25">
      <c r="A6" s="2">
        <v>1</v>
      </c>
      <c r="B6" s="1" t="s">
        <v>62</v>
      </c>
      <c r="C6" s="2">
        <v>1</v>
      </c>
      <c r="D6" s="17">
        <v>3000</v>
      </c>
      <c r="E6" s="2">
        <v>6</v>
      </c>
      <c r="F6" s="18">
        <f>D6*E6*C6</f>
        <v>18000</v>
      </c>
      <c r="G6" s="73"/>
      <c r="H6" s="24">
        <v>1</v>
      </c>
      <c r="I6" s="41">
        <v>3000</v>
      </c>
      <c r="J6" s="49">
        <v>6</v>
      </c>
      <c r="K6" s="21">
        <f>I6*J6*H6</f>
        <v>18000</v>
      </c>
      <c r="L6" s="21">
        <f>K6+F6</f>
        <v>36000</v>
      </c>
      <c r="M6" s="11"/>
    </row>
    <row r="7" spans="1:14" ht="45" x14ac:dyDescent="0.25">
      <c r="A7" s="2">
        <v>2</v>
      </c>
      <c r="B7" s="1" t="s">
        <v>71</v>
      </c>
      <c r="C7" s="2">
        <v>1</v>
      </c>
      <c r="D7" s="38">
        <v>33500</v>
      </c>
      <c r="E7" s="56">
        <v>6</v>
      </c>
      <c r="F7" s="41">
        <f t="shared" ref="F7:F29" si="0">D7*E7*C7</f>
        <v>201000</v>
      </c>
      <c r="G7" s="73"/>
      <c r="H7" s="24">
        <v>1</v>
      </c>
      <c r="I7" s="41">
        <v>33500</v>
      </c>
      <c r="J7" s="55">
        <v>6</v>
      </c>
      <c r="K7" s="45">
        <f t="shared" ref="K7:K16" si="1">I7*J7*H7</f>
        <v>201000</v>
      </c>
      <c r="L7" s="45">
        <f t="shared" ref="L7:L16" si="2">K7+F7</f>
        <v>402000</v>
      </c>
      <c r="M7" s="11" t="s">
        <v>95</v>
      </c>
      <c r="N7" s="15"/>
    </row>
    <row r="8" spans="1:14" ht="45" x14ac:dyDescent="0.25">
      <c r="A8" s="2">
        <v>3</v>
      </c>
      <c r="B8" s="1" t="s">
        <v>64</v>
      </c>
      <c r="C8" s="2">
        <v>1</v>
      </c>
      <c r="D8" s="23">
        <v>1500</v>
      </c>
      <c r="E8" s="2">
        <v>6</v>
      </c>
      <c r="F8" s="41">
        <f t="shared" si="0"/>
        <v>9000</v>
      </c>
      <c r="G8" s="73"/>
      <c r="H8" s="24">
        <v>1</v>
      </c>
      <c r="I8" s="41">
        <v>1500</v>
      </c>
      <c r="J8" s="49">
        <v>6</v>
      </c>
      <c r="K8" s="45">
        <f t="shared" si="1"/>
        <v>9000</v>
      </c>
      <c r="L8" s="45">
        <f t="shared" si="2"/>
        <v>18000</v>
      </c>
      <c r="M8" s="79" t="s">
        <v>87</v>
      </c>
    </row>
    <row r="9" spans="1:14" s="8" customFormat="1" x14ac:dyDescent="0.25">
      <c r="A9" s="7">
        <v>4</v>
      </c>
      <c r="B9" s="4" t="s">
        <v>6</v>
      </c>
      <c r="C9" s="7">
        <v>1</v>
      </c>
      <c r="D9" s="23">
        <v>500</v>
      </c>
      <c r="E9" s="7">
        <v>6</v>
      </c>
      <c r="F9" s="19">
        <f t="shared" si="0"/>
        <v>3000</v>
      </c>
      <c r="G9" s="73"/>
      <c r="H9" s="25">
        <v>1</v>
      </c>
      <c r="I9" s="40">
        <v>500</v>
      </c>
      <c r="J9" s="50">
        <v>6</v>
      </c>
      <c r="K9" s="44">
        <f t="shared" si="1"/>
        <v>3000</v>
      </c>
      <c r="L9" s="21">
        <f t="shared" si="2"/>
        <v>6000</v>
      </c>
      <c r="M9" s="12"/>
    </row>
    <row r="10" spans="1:14" s="8" customFormat="1" x14ac:dyDescent="0.25">
      <c r="A10" s="7">
        <v>5</v>
      </c>
      <c r="B10" s="4" t="s">
        <v>57</v>
      </c>
      <c r="C10" s="7">
        <v>2</v>
      </c>
      <c r="D10" s="23">
        <v>2000</v>
      </c>
      <c r="E10" s="7">
        <v>6</v>
      </c>
      <c r="F10" s="19">
        <f t="shared" si="0"/>
        <v>24000</v>
      </c>
      <c r="G10" s="73"/>
      <c r="H10" s="25">
        <v>2</v>
      </c>
      <c r="I10" s="40">
        <v>2000</v>
      </c>
      <c r="J10" s="50">
        <v>6</v>
      </c>
      <c r="K10" s="44">
        <f t="shared" si="1"/>
        <v>24000</v>
      </c>
      <c r="L10" s="21">
        <f t="shared" si="2"/>
        <v>48000</v>
      </c>
      <c r="M10" s="12"/>
    </row>
    <row r="11" spans="1:14" s="8" customFormat="1" x14ac:dyDescent="0.25">
      <c r="A11" s="7">
        <v>6</v>
      </c>
      <c r="B11" s="4" t="s">
        <v>58</v>
      </c>
      <c r="C11" s="7">
        <v>85</v>
      </c>
      <c r="D11" s="23">
        <v>7</v>
      </c>
      <c r="E11" s="7">
        <v>120</v>
      </c>
      <c r="F11" s="19">
        <f t="shared" si="0"/>
        <v>71400</v>
      </c>
      <c r="G11" s="73"/>
      <c r="H11" s="25">
        <v>85</v>
      </c>
      <c r="I11" s="40">
        <v>7</v>
      </c>
      <c r="J11" s="50">
        <v>120</v>
      </c>
      <c r="K11" s="44">
        <f t="shared" si="1"/>
        <v>71400</v>
      </c>
      <c r="L11" s="21">
        <f t="shared" si="2"/>
        <v>142800</v>
      </c>
      <c r="M11" s="12"/>
    </row>
    <row r="12" spans="1:14" s="8" customFormat="1" x14ac:dyDescent="0.25">
      <c r="A12" s="7">
        <v>7</v>
      </c>
      <c r="B12" s="4" t="s">
        <v>86</v>
      </c>
      <c r="C12" s="7">
        <v>100</v>
      </c>
      <c r="D12" s="23">
        <v>12</v>
      </c>
      <c r="E12" s="7">
        <v>3</v>
      </c>
      <c r="F12" s="19">
        <f t="shared" si="0"/>
        <v>3600</v>
      </c>
      <c r="G12" s="73"/>
      <c r="H12" s="25">
        <v>100</v>
      </c>
      <c r="I12" s="40">
        <v>12</v>
      </c>
      <c r="J12" s="50">
        <v>3</v>
      </c>
      <c r="K12" s="44">
        <f t="shared" si="1"/>
        <v>3600</v>
      </c>
      <c r="L12" s="21">
        <f t="shared" si="2"/>
        <v>7200</v>
      </c>
      <c r="M12" s="12"/>
    </row>
    <row r="13" spans="1:14" s="8" customFormat="1" x14ac:dyDescent="0.25">
      <c r="A13" s="7">
        <v>8</v>
      </c>
      <c r="B13" s="4" t="s">
        <v>75</v>
      </c>
      <c r="C13" s="7">
        <v>1</v>
      </c>
      <c r="D13" s="23">
        <v>5000</v>
      </c>
      <c r="E13" s="7">
        <v>1</v>
      </c>
      <c r="F13" s="19">
        <f t="shared" si="0"/>
        <v>5000</v>
      </c>
      <c r="G13" s="73"/>
      <c r="H13" s="25">
        <v>1</v>
      </c>
      <c r="I13" s="40">
        <v>5000</v>
      </c>
      <c r="J13" s="50">
        <v>1</v>
      </c>
      <c r="K13" s="44">
        <f t="shared" si="1"/>
        <v>5000</v>
      </c>
      <c r="L13" s="21">
        <f t="shared" si="2"/>
        <v>10000</v>
      </c>
      <c r="M13" s="12"/>
    </row>
    <row r="14" spans="1:14" s="8" customFormat="1" x14ac:dyDescent="0.25">
      <c r="A14" s="7">
        <v>9</v>
      </c>
      <c r="B14" s="4" t="s">
        <v>84</v>
      </c>
      <c r="C14" s="7">
        <v>85</v>
      </c>
      <c r="D14" s="23">
        <v>30</v>
      </c>
      <c r="E14" s="7">
        <v>6</v>
      </c>
      <c r="F14" s="19">
        <f t="shared" si="0"/>
        <v>15300</v>
      </c>
      <c r="G14" s="73"/>
      <c r="H14" s="25">
        <v>85</v>
      </c>
      <c r="I14" s="40">
        <v>30</v>
      </c>
      <c r="J14" s="50">
        <v>6</v>
      </c>
      <c r="K14" s="44">
        <f t="shared" si="1"/>
        <v>15300</v>
      </c>
      <c r="L14" s="21">
        <f t="shared" si="2"/>
        <v>30600</v>
      </c>
      <c r="M14" s="12"/>
    </row>
    <row r="15" spans="1:14" s="8" customFormat="1" x14ac:dyDescent="0.25">
      <c r="A15" s="7">
        <v>10</v>
      </c>
      <c r="B15" s="4" t="s">
        <v>63</v>
      </c>
      <c r="C15" s="7">
        <v>1</v>
      </c>
      <c r="D15" s="23">
        <v>450</v>
      </c>
      <c r="E15" s="7">
        <v>6</v>
      </c>
      <c r="F15" s="19">
        <f t="shared" si="0"/>
        <v>2700</v>
      </c>
      <c r="G15" s="73"/>
      <c r="H15" s="25">
        <v>1</v>
      </c>
      <c r="I15" s="40">
        <v>450</v>
      </c>
      <c r="J15" s="50">
        <v>6</v>
      </c>
      <c r="K15" s="44">
        <f t="shared" si="1"/>
        <v>2700</v>
      </c>
      <c r="L15" s="21">
        <f t="shared" si="2"/>
        <v>5400</v>
      </c>
      <c r="M15" s="12"/>
    </row>
    <row r="16" spans="1:14" s="8" customFormat="1" x14ac:dyDescent="0.25">
      <c r="A16" s="7">
        <v>11</v>
      </c>
      <c r="B16" s="4" t="s">
        <v>4</v>
      </c>
      <c r="C16" s="7">
        <v>1</v>
      </c>
      <c r="D16" s="23">
        <v>800</v>
      </c>
      <c r="E16" s="7">
        <v>6</v>
      </c>
      <c r="F16" s="19">
        <f t="shared" si="0"/>
        <v>4800</v>
      </c>
      <c r="G16" s="73"/>
      <c r="H16" s="25">
        <v>1</v>
      </c>
      <c r="I16" s="40">
        <v>800</v>
      </c>
      <c r="J16" s="50">
        <v>6</v>
      </c>
      <c r="K16" s="44">
        <f t="shared" si="1"/>
        <v>4800</v>
      </c>
      <c r="L16" s="21">
        <f t="shared" si="2"/>
        <v>9600</v>
      </c>
      <c r="M16" s="12"/>
    </row>
    <row r="17" spans="1:13" s="8" customFormat="1" x14ac:dyDescent="0.25">
      <c r="A17" s="7"/>
      <c r="B17" s="9" t="s">
        <v>61</v>
      </c>
      <c r="C17" s="7"/>
      <c r="D17" s="23"/>
      <c r="E17" s="7"/>
      <c r="F17" s="20">
        <f>SUM(F6:F16)</f>
        <v>357800</v>
      </c>
      <c r="G17" s="73"/>
      <c r="H17" s="26"/>
      <c r="I17" s="47"/>
      <c r="J17" s="51"/>
      <c r="K17" s="48">
        <f>SUM(K6:K16)</f>
        <v>357800</v>
      </c>
      <c r="L17" s="53">
        <f>K17+F17</f>
        <v>715600</v>
      </c>
      <c r="M17" s="12"/>
    </row>
    <row r="18" spans="1:13" s="8" customFormat="1" x14ac:dyDescent="0.25">
      <c r="A18" s="7"/>
      <c r="B18" s="9"/>
      <c r="C18" s="7"/>
      <c r="D18" s="23"/>
      <c r="E18" s="7"/>
      <c r="F18" s="19"/>
      <c r="G18" s="73"/>
      <c r="H18" s="25"/>
      <c r="I18" s="19"/>
      <c r="J18" s="50"/>
      <c r="K18" s="22"/>
      <c r="L18" s="12"/>
      <c r="M18" s="12"/>
    </row>
    <row r="19" spans="1:13" s="8" customFormat="1" x14ac:dyDescent="0.25">
      <c r="A19" s="7"/>
      <c r="B19" s="14" t="s">
        <v>90</v>
      </c>
      <c r="C19" s="28"/>
      <c r="D19" s="29"/>
      <c r="E19" s="28"/>
      <c r="F19" s="30"/>
      <c r="G19" s="73"/>
      <c r="H19" s="31"/>
      <c r="I19" s="30"/>
      <c r="J19" s="31"/>
      <c r="K19" s="32"/>
      <c r="L19" s="33"/>
      <c r="M19" s="33"/>
    </row>
    <row r="20" spans="1:13" s="8" customFormat="1" x14ac:dyDescent="0.25">
      <c r="A20" s="7">
        <v>1</v>
      </c>
      <c r="B20" s="4" t="s">
        <v>76</v>
      </c>
      <c r="C20" s="7"/>
      <c r="D20" s="38"/>
      <c r="E20" s="7"/>
      <c r="F20" s="40">
        <f t="shared" si="0"/>
        <v>0</v>
      </c>
      <c r="G20" s="73"/>
      <c r="H20" s="50">
        <v>50</v>
      </c>
      <c r="I20" s="40">
        <v>550</v>
      </c>
      <c r="J20" s="50">
        <v>1</v>
      </c>
      <c r="K20" s="44">
        <f t="shared" ref="K20:K28" si="3">I20*J20*H20</f>
        <v>27500</v>
      </c>
      <c r="L20" s="22">
        <f>K20+F20</f>
        <v>27500</v>
      </c>
      <c r="M20" s="12"/>
    </row>
    <row r="21" spans="1:13" s="8" customFormat="1" x14ac:dyDescent="0.25">
      <c r="A21" s="7">
        <v>2</v>
      </c>
      <c r="B21" s="4" t="s">
        <v>77</v>
      </c>
      <c r="C21" s="7"/>
      <c r="D21" s="38"/>
      <c r="E21" s="7"/>
      <c r="F21" s="40">
        <f t="shared" si="0"/>
        <v>0</v>
      </c>
      <c r="G21" s="73"/>
      <c r="H21" s="50">
        <v>50</v>
      </c>
      <c r="I21" s="40">
        <v>250</v>
      </c>
      <c r="J21" s="50">
        <v>1</v>
      </c>
      <c r="K21" s="44">
        <f t="shared" si="3"/>
        <v>12500</v>
      </c>
      <c r="L21" s="22">
        <f t="shared" ref="L21:L29" si="4">K21+F21</f>
        <v>12500</v>
      </c>
      <c r="M21" s="12"/>
    </row>
    <row r="22" spans="1:13" s="8" customFormat="1" x14ac:dyDescent="0.25">
      <c r="A22" s="7">
        <v>3</v>
      </c>
      <c r="B22" s="4" t="s">
        <v>72</v>
      </c>
      <c r="C22" s="7">
        <v>1</v>
      </c>
      <c r="D22" s="38">
        <v>2500</v>
      </c>
      <c r="E22" s="7">
        <v>1</v>
      </c>
      <c r="F22" s="40">
        <f>D22*E22*C22</f>
        <v>2500</v>
      </c>
      <c r="G22" s="73"/>
      <c r="H22" s="50">
        <v>1</v>
      </c>
      <c r="I22" s="40">
        <v>2500</v>
      </c>
      <c r="J22" s="50">
        <v>1</v>
      </c>
      <c r="K22" s="44">
        <f>I22*J22*H22</f>
        <v>2500</v>
      </c>
      <c r="L22" s="22">
        <f>K22+F22</f>
        <v>5000</v>
      </c>
      <c r="M22" s="12"/>
    </row>
    <row r="23" spans="1:13" x14ac:dyDescent="0.25">
      <c r="A23" s="2">
        <v>4</v>
      </c>
      <c r="B23" s="4" t="s">
        <v>5</v>
      </c>
      <c r="C23" s="2">
        <v>1</v>
      </c>
      <c r="D23" s="38">
        <v>7500</v>
      </c>
      <c r="E23" s="2">
        <v>1</v>
      </c>
      <c r="F23" s="41">
        <f>D23*E23*C23</f>
        <v>7500</v>
      </c>
      <c r="G23" s="73"/>
      <c r="H23" s="49">
        <v>1</v>
      </c>
      <c r="I23" s="40">
        <v>2500</v>
      </c>
      <c r="J23" s="49">
        <v>1</v>
      </c>
      <c r="K23" s="45">
        <f>I23*J23*H23</f>
        <v>2500</v>
      </c>
      <c r="L23" s="22">
        <f>K23+F23</f>
        <v>10000</v>
      </c>
      <c r="M23" s="11"/>
    </row>
    <row r="24" spans="1:13" x14ac:dyDescent="0.25">
      <c r="A24" s="2"/>
      <c r="B24" s="9" t="s">
        <v>60</v>
      </c>
      <c r="C24" s="2"/>
      <c r="D24" s="37"/>
      <c r="E24" s="2"/>
      <c r="F24" s="43">
        <f>SUM(F20:F23)</f>
        <v>10000</v>
      </c>
      <c r="G24" s="73"/>
      <c r="H24" s="49"/>
      <c r="I24" s="41"/>
      <c r="J24" s="49"/>
      <c r="K24" s="46">
        <f>SUM(K20:K23)</f>
        <v>45000</v>
      </c>
      <c r="L24" s="54">
        <f>F24+K24</f>
        <v>55000</v>
      </c>
      <c r="M24" s="11"/>
    </row>
    <row r="25" spans="1:13" s="8" customFormat="1" x14ac:dyDescent="0.25">
      <c r="A25" s="7"/>
      <c r="B25" s="4"/>
      <c r="C25" s="7"/>
      <c r="D25" s="38"/>
      <c r="E25" s="7"/>
      <c r="F25" s="40"/>
      <c r="G25" s="73"/>
      <c r="H25" s="50"/>
      <c r="I25" s="40"/>
      <c r="J25" s="50"/>
      <c r="K25" s="44"/>
      <c r="L25" s="22"/>
      <c r="M25" s="12"/>
    </row>
    <row r="26" spans="1:13" s="8" customFormat="1" x14ac:dyDescent="0.25">
      <c r="A26" s="7"/>
      <c r="B26" s="14" t="s">
        <v>93</v>
      </c>
      <c r="C26" s="28"/>
      <c r="D26" s="68"/>
      <c r="E26" s="28"/>
      <c r="F26" s="69"/>
      <c r="G26" s="73"/>
      <c r="H26" s="70"/>
      <c r="I26" s="69"/>
      <c r="J26" s="70"/>
      <c r="K26" s="71"/>
      <c r="L26" s="32"/>
      <c r="M26" s="33"/>
    </row>
    <row r="27" spans="1:13" s="8" customFormat="1" x14ac:dyDescent="0.25">
      <c r="A27" s="7">
        <v>1</v>
      </c>
      <c r="B27" s="4" t="s">
        <v>85</v>
      </c>
      <c r="C27" s="7">
        <v>1</v>
      </c>
      <c r="D27" s="38">
        <v>1500</v>
      </c>
      <c r="E27" s="7">
        <v>1</v>
      </c>
      <c r="F27" s="40">
        <f>D27*E27*C27</f>
        <v>1500</v>
      </c>
      <c r="G27" s="73"/>
      <c r="H27" s="50"/>
      <c r="I27" s="40"/>
      <c r="J27" s="50"/>
      <c r="K27" s="44">
        <f t="shared" si="3"/>
        <v>0</v>
      </c>
      <c r="L27" s="22">
        <f t="shared" si="4"/>
        <v>1500</v>
      </c>
      <c r="M27" s="12"/>
    </row>
    <row r="28" spans="1:13" s="8" customFormat="1" x14ac:dyDescent="0.25">
      <c r="A28" s="7">
        <v>2</v>
      </c>
      <c r="B28" s="4" t="s">
        <v>3</v>
      </c>
      <c r="C28" s="7">
        <v>1</v>
      </c>
      <c r="D28" s="38">
        <v>40000</v>
      </c>
      <c r="E28" s="7">
        <v>1</v>
      </c>
      <c r="F28" s="40">
        <f>D28*E28*C28</f>
        <v>40000</v>
      </c>
      <c r="G28" s="73"/>
      <c r="H28" s="50"/>
      <c r="I28" s="40"/>
      <c r="J28" s="50"/>
      <c r="K28" s="44">
        <f t="shared" si="3"/>
        <v>0</v>
      </c>
      <c r="L28" s="22">
        <f t="shared" si="4"/>
        <v>40000</v>
      </c>
      <c r="M28" s="12" t="s">
        <v>88</v>
      </c>
    </row>
    <row r="29" spans="1:13" s="8" customFormat="1" x14ac:dyDescent="0.25">
      <c r="A29" s="7">
        <v>3</v>
      </c>
      <c r="B29" s="4" t="s">
        <v>73</v>
      </c>
      <c r="C29" s="7">
        <v>60</v>
      </c>
      <c r="D29" s="38">
        <v>350</v>
      </c>
      <c r="E29" s="7">
        <v>1</v>
      </c>
      <c r="F29" s="40">
        <f t="shared" si="0"/>
        <v>21000</v>
      </c>
      <c r="G29" s="73"/>
      <c r="H29" s="50"/>
      <c r="I29" s="40"/>
      <c r="J29" s="50"/>
      <c r="K29" s="44">
        <f t="shared" ref="K29" si="5">I29*J29*H29</f>
        <v>0</v>
      </c>
      <c r="L29" s="22">
        <f t="shared" si="4"/>
        <v>21000</v>
      </c>
      <c r="M29" s="12"/>
    </row>
    <row r="30" spans="1:13" x14ac:dyDescent="0.25">
      <c r="A30" s="2"/>
      <c r="B30" s="5" t="s">
        <v>91</v>
      </c>
      <c r="C30" s="2"/>
      <c r="D30" s="37"/>
      <c r="E30" s="2"/>
      <c r="F30" s="42">
        <f>SUM(F27:F29)</f>
        <v>62500</v>
      </c>
      <c r="G30" s="73"/>
      <c r="H30" s="27"/>
      <c r="I30" s="42"/>
      <c r="J30" s="27"/>
      <c r="K30" s="46">
        <f>SUM(K27:K29)</f>
        <v>0</v>
      </c>
      <c r="L30" s="54">
        <f>K30+F30</f>
        <v>62500</v>
      </c>
      <c r="M30" s="11"/>
    </row>
    <row r="31" spans="1:13" x14ac:dyDescent="0.25">
      <c r="A31" s="3"/>
      <c r="B31" s="6" t="s">
        <v>92</v>
      </c>
      <c r="C31" s="24"/>
      <c r="D31" s="39"/>
      <c r="E31" s="24"/>
      <c r="F31" s="43">
        <f>F17+F24+F30</f>
        <v>430300</v>
      </c>
      <c r="G31" s="73"/>
      <c r="H31" s="52"/>
      <c r="I31" s="43"/>
      <c r="J31" s="52"/>
      <c r="K31" s="46">
        <f>K17+K24+K30</f>
        <v>402800</v>
      </c>
      <c r="L31" s="54">
        <f>K31+F31</f>
        <v>833100</v>
      </c>
      <c r="M31" s="11"/>
    </row>
    <row r="32" spans="1:13" ht="75" x14ac:dyDescent="0.25">
      <c r="A32" s="3"/>
      <c r="B32" s="9" t="s">
        <v>96</v>
      </c>
      <c r="C32" s="24"/>
      <c r="D32" s="39"/>
      <c r="E32" s="24"/>
      <c r="F32" s="43">
        <f>F31*0.1</f>
        <v>43030</v>
      </c>
      <c r="G32" s="73"/>
      <c r="H32" s="52"/>
      <c r="I32" s="43"/>
      <c r="J32" s="52"/>
      <c r="K32" s="46">
        <f>K31*0.1</f>
        <v>40280</v>
      </c>
      <c r="L32" s="48">
        <f>K32+F32</f>
        <v>83310</v>
      </c>
      <c r="M32" s="75" t="s">
        <v>98</v>
      </c>
    </row>
    <row r="33" spans="1:13" x14ac:dyDescent="0.25">
      <c r="A33" s="3"/>
      <c r="B33" s="9" t="s">
        <v>59</v>
      </c>
      <c r="C33" s="24"/>
      <c r="D33" s="39"/>
      <c r="E33" s="24"/>
      <c r="F33" s="43">
        <f>SUM(F31:F32)</f>
        <v>473330</v>
      </c>
      <c r="G33" s="74"/>
      <c r="H33" s="52"/>
      <c r="I33" s="43"/>
      <c r="J33" s="52"/>
      <c r="K33" s="46">
        <f>SUM(K31:K32)</f>
        <v>443080</v>
      </c>
      <c r="L33" s="67">
        <f>K33+F33</f>
        <v>916410</v>
      </c>
      <c r="M33" s="11"/>
    </row>
    <row r="34" spans="1:13" x14ac:dyDescent="0.25">
      <c r="A34" s="34"/>
      <c r="B34" s="34"/>
      <c r="C34" s="35"/>
      <c r="D34" s="36"/>
      <c r="E34" s="35"/>
      <c r="F34" s="36"/>
      <c r="G34" s="34"/>
      <c r="H34" s="35"/>
      <c r="I34" s="36"/>
      <c r="J34" s="35"/>
      <c r="K34" s="36"/>
      <c r="L34" s="15">
        <v>917000</v>
      </c>
      <c r="M34" s="34"/>
    </row>
    <row r="35" spans="1:13" x14ac:dyDescent="0.25">
      <c r="L35" s="15"/>
    </row>
    <row r="36" spans="1:13" x14ac:dyDescent="0.25">
      <c r="L36" s="82">
        <v>872000</v>
      </c>
      <c r="M36" s="15"/>
    </row>
    <row r="37" spans="1:13" x14ac:dyDescent="0.25">
      <c r="L37" s="15">
        <f>L34-L36</f>
        <v>45000</v>
      </c>
    </row>
  </sheetData>
  <mergeCells count="6">
    <mergeCell ref="M2:M3"/>
    <mergeCell ref="A2:A3"/>
    <mergeCell ref="C2:F2"/>
    <mergeCell ref="H2:K2"/>
    <mergeCell ref="L2:L3"/>
    <mergeCell ref="B2:B3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pane ySplit="1" topLeftCell="A2" activePane="bottomLeft" state="frozen"/>
      <selection pane="bottomLeft" activeCell="A11" sqref="A11"/>
    </sheetView>
  </sheetViews>
  <sheetFormatPr defaultRowHeight="15" x14ac:dyDescent="0.25"/>
  <cols>
    <col min="1" max="1" width="8.140625" style="59" customWidth="1"/>
    <col min="2" max="2" width="17.7109375" customWidth="1"/>
    <col min="3" max="3" width="23" style="13" customWidth="1"/>
    <col min="4" max="4" width="18.85546875" style="13" bestFit="1" customWidth="1"/>
    <col min="5" max="5" width="16.28515625" style="13" customWidth="1"/>
    <col min="6" max="6" width="23.85546875" style="13" customWidth="1"/>
    <col min="7" max="7" width="19.85546875" style="13" customWidth="1"/>
    <col min="8" max="8" width="12.7109375" customWidth="1"/>
    <col min="9" max="10" width="9.140625" customWidth="1"/>
    <col min="11" max="11" width="12.7109375" style="59" customWidth="1"/>
  </cols>
  <sheetData>
    <row r="1" spans="1:14" s="58" customFormat="1" ht="85.5" x14ac:dyDescent="0.25">
      <c r="A1" s="62" t="s">
        <v>82</v>
      </c>
      <c r="B1" s="63" t="s">
        <v>79</v>
      </c>
      <c r="C1" s="63" t="s">
        <v>7</v>
      </c>
      <c r="D1" s="63" t="s">
        <v>8</v>
      </c>
      <c r="E1" s="63" t="s">
        <v>9</v>
      </c>
      <c r="F1" s="63" t="s">
        <v>10</v>
      </c>
      <c r="G1" s="63" t="s">
        <v>11</v>
      </c>
      <c r="H1" s="63" t="s">
        <v>80</v>
      </c>
      <c r="I1" s="63" t="s">
        <v>81</v>
      </c>
      <c r="J1" s="63" t="s">
        <v>12</v>
      </c>
      <c r="K1" s="61" t="s">
        <v>94</v>
      </c>
      <c r="L1" s="80" t="s">
        <v>97</v>
      </c>
      <c r="M1" s="94" t="s">
        <v>108</v>
      </c>
      <c r="N1" s="94" t="s">
        <v>109</v>
      </c>
    </row>
    <row r="2" spans="1:14" ht="51" x14ac:dyDescent="0.25">
      <c r="A2" s="64">
        <v>1</v>
      </c>
      <c r="B2" s="65" t="s">
        <v>13</v>
      </c>
      <c r="C2" s="64" t="s">
        <v>14</v>
      </c>
      <c r="D2" s="64" t="s">
        <v>15</v>
      </c>
      <c r="E2" s="64" t="s">
        <v>112</v>
      </c>
      <c r="F2" s="64" t="s">
        <v>56</v>
      </c>
      <c r="G2" s="64" t="s">
        <v>16</v>
      </c>
      <c r="H2" s="77">
        <v>4500</v>
      </c>
      <c r="I2" s="77">
        <v>500</v>
      </c>
      <c r="J2" s="64">
        <v>3800</v>
      </c>
      <c r="K2" s="60">
        <v>6000</v>
      </c>
      <c r="L2" s="78">
        <f>H2+I2</f>
        <v>5000</v>
      </c>
      <c r="M2" s="3">
        <f>L2*0.1</f>
        <v>500</v>
      </c>
      <c r="N2" s="3">
        <f>L2+M2</f>
        <v>5500</v>
      </c>
    </row>
    <row r="3" spans="1:14" ht="38.25" x14ac:dyDescent="0.25">
      <c r="A3" s="64">
        <v>2</v>
      </c>
      <c r="B3" s="65" t="s">
        <v>17</v>
      </c>
      <c r="C3" s="64" t="s">
        <v>18</v>
      </c>
      <c r="D3" s="64" t="s">
        <v>19</v>
      </c>
      <c r="E3" s="64" t="s">
        <v>115</v>
      </c>
      <c r="F3" s="64" t="s">
        <v>78</v>
      </c>
      <c r="G3" s="64" t="s">
        <v>20</v>
      </c>
      <c r="H3" s="77">
        <v>4000</v>
      </c>
      <c r="I3" s="77">
        <v>500</v>
      </c>
      <c r="J3" s="64">
        <v>3500</v>
      </c>
      <c r="K3" s="60">
        <v>5500</v>
      </c>
      <c r="L3" s="78">
        <f t="shared" ref="L3:L12" si="0">H3+I3</f>
        <v>4500</v>
      </c>
      <c r="M3" s="3">
        <f t="shared" ref="M3:M12" si="1">L3*0.1</f>
        <v>450</v>
      </c>
      <c r="N3" s="3">
        <f t="shared" ref="N3:N12" si="2">L3+M3</f>
        <v>4950</v>
      </c>
    </row>
    <row r="4" spans="1:14" ht="38.25" x14ac:dyDescent="0.25">
      <c r="A4" s="64">
        <v>3</v>
      </c>
      <c r="B4" s="65" t="s">
        <v>21</v>
      </c>
      <c r="C4" s="64" t="s">
        <v>22</v>
      </c>
      <c r="D4" s="64" t="s">
        <v>23</v>
      </c>
      <c r="E4" s="64" t="s">
        <v>115</v>
      </c>
      <c r="F4" s="64" t="s">
        <v>24</v>
      </c>
      <c r="G4" s="64" t="s">
        <v>25</v>
      </c>
      <c r="H4" s="77">
        <v>4500</v>
      </c>
      <c r="I4" s="77">
        <v>500</v>
      </c>
      <c r="J4" s="64">
        <v>2200</v>
      </c>
      <c r="K4" s="60">
        <v>5000</v>
      </c>
      <c r="L4" s="78">
        <f t="shared" si="0"/>
        <v>5000</v>
      </c>
      <c r="M4" s="3">
        <f t="shared" si="1"/>
        <v>500</v>
      </c>
      <c r="N4" s="3">
        <f t="shared" si="2"/>
        <v>5500</v>
      </c>
    </row>
    <row r="5" spans="1:14" ht="25.5" x14ac:dyDescent="0.25">
      <c r="A5" s="64">
        <v>4</v>
      </c>
      <c r="B5" s="97" t="s">
        <v>26</v>
      </c>
      <c r="C5" s="64" t="s">
        <v>27</v>
      </c>
      <c r="D5" s="64" t="s">
        <v>28</v>
      </c>
      <c r="E5" s="64" t="s">
        <v>116</v>
      </c>
      <c r="F5" s="64" t="s">
        <v>29</v>
      </c>
      <c r="G5" s="64" t="s">
        <v>30</v>
      </c>
      <c r="H5" s="77">
        <v>3000</v>
      </c>
      <c r="I5" s="77"/>
      <c r="J5" s="64" t="s">
        <v>31</v>
      </c>
      <c r="K5" s="60">
        <v>3500</v>
      </c>
      <c r="L5" s="78">
        <f t="shared" si="0"/>
        <v>3000</v>
      </c>
      <c r="M5" s="98"/>
      <c r="N5" s="98"/>
    </row>
    <row r="6" spans="1:14" ht="38.25" x14ac:dyDescent="0.25">
      <c r="A6" s="64">
        <v>5</v>
      </c>
      <c r="B6" s="65" t="s">
        <v>55</v>
      </c>
      <c r="C6" s="64" t="s">
        <v>32</v>
      </c>
      <c r="D6" s="64" t="s">
        <v>33</v>
      </c>
      <c r="E6" s="64" t="s">
        <v>117</v>
      </c>
      <c r="F6" s="64" t="s">
        <v>34</v>
      </c>
      <c r="G6" s="64" t="s">
        <v>25</v>
      </c>
      <c r="H6" s="77">
        <v>3000</v>
      </c>
      <c r="I6" s="77"/>
      <c r="J6" s="64">
        <v>1200</v>
      </c>
      <c r="K6" s="60">
        <v>3500</v>
      </c>
      <c r="L6" s="78">
        <f t="shared" si="0"/>
        <v>3000</v>
      </c>
      <c r="M6" s="3">
        <f t="shared" si="1"/>
        <v>300</v>
      </c>
      <c r="N6" s="3">
        <f t="shared" si="2"/>
        <v>3300</v>
      </c>
    </row>
    <row r="7" spans="1:14" ht="38.25" x14ac:dyDescent="0.25">
      <c r="A7" s="64">
        <v>6</v>
      </c>
      <c r="B7" s="65" t="s">
        <v>35</v>
      </c>
      <c r="C7" s="64" t="s">
        <v>36</v>
      </c>
      <c r="D7" s="64" t="s">
        <v>52</v>
      </c>
      <c r="E7" s="64" t="s">
        <v>119</v>
      </c>
      <c r="F7" s="64" t="s">
        <v>53</v>
      </c>
      <c r="G7" s="64" t="s">
        <v>37</v>
      </c>
      <c r="H7" s="77">
        <v>4000</v>
      </c>
      <c r="I7" s="77"/>
      <c r="J7" s="64">
        <v>3200</v>
      </c>
      <c r="K7" s="60">
        <v>4500</v>
      </c>
      <c r="L7" s="78">
        <f t="shared" si="0"/>
        <v>4000</v>
      </c>
      <c r="M7" s="3">
        <f t="shared" si="1"/>
        <v>400</v>
      </c>
      <c r="N7" s="3">
        <f t="shared" si="2"/>
        <v>4400</v>
      </c>
    </row>
    <row r="8" spans="1:14" ht="25.5" x14ac:dyDescent="0.25">
      <c r="A8" s="64" t="s">
        <v>38</v>
      </c>
      <c r="B8" s="65" t="s">
        <v>39</v>
      </c>
      <c r="C8" s="64" t="s">
        <v>40</v>
      </c>
      <c r="D8" s="64" t="s">
        <v>41</v>
      </c>
      <c r="E8" s="64" t="s">
        <v>118</v>
      </c>
      <c r="F8" s="64" t="s">
        <v>54</v>
      </c>
      <c r="G8" s="64" t="s">
        <v>25</v>
      </c>
      <c r="H8" s="77">
        <v>4500</v>
      </c>
      <c r="I8" s="77"/>
      <c r="J8" s="64">
        <v>1500</v>
      </c>
      <c r="K8" s="60">
        <v>4500</v>
      </c>
      <c r="L8" s="78">
        <f t="shared" si="0"/>
        <v>4500</v>
      </c>
      <c r="M8" s="3">
        <f t="shared" si="1"/>
        <v>450</v>
      </c>
      <c r="N8" s="3">
        <f t="shared" si="2"/>
        <v>4950</v>
      </c>
    </row>
    <row r="9" spans="1:14" ht="38.25" x14ac:dyDescent="0.25">
      <c r="A9" s="64" t="s">
        <v>42</v>
      </c>
      <c r="B9" s="65" t="s">
        <v>43</v>
      </c>
      <c r="C9" s="64" t="s">
        <v>44</v>
      </c>
      <c r="D9" s="64">
        <v>1988</v>
      </c>
      <c r="E9" s="64" t="s">
        <v>115</v>
      </c>
      <c r="F9" s="64" t="s">
        <v>45</v>
      </c>
      <c r="G9" s="64" t="s">
        <v>25</v>
      </c>
      <c r="H9" s="77">
        <v>2000</v>
      </c>
      <c r="I9" s="77">
        <v>500</v>
      </c>
      <c r="J9" s="64">
        <v>1200</v>
      </c>
      <c r="K9" s="60">
        <v>3000</v>
      </c>
      <c r="L9" s="78">
        <f t="shared" si="0"/>
        <v>2500</v>
      </c>
      <c r="M9" s="3">
        <f t="shared" si="1"/>
        <v>250</v>
      </c>
      <c r="N9" s="3">
        <f t="shared" si="2"/>
        <v>2750</v>
      </c>
    </row>
    <row r="10" spans="1:14" ht="25.5" x14ac:dyDescent="0.25">
      <c r="A10" s="64" t="s">
        <v>46</v>
      </c>
      <c r="B10" s="97" t="s">
        <v>47</v>
      </c>
      <c r="C10" s="64" t="s">
        <v>48</v>
      </c>
      <c r="D10" s="64">
        <v>2006</v>
      </c>
      <c r="E10" s="64" t="s">
        <v>116</v>
      </c>
      <c r="F10" s="64" t="s">
        <v>49</v>
      </c>
      <c r="G10" s="64" t="s">
        <v>113</v>
      </c>
      <c r="H10" s="77">
        <v>2000</v>
      </c>
      <c r="I10" s="77"/>
      <c r="J10" s="64" t="s">
        <v>31</v>
      </c>
      <c r="K10" s="60">
        <v>2500</v>
      </c>
      <c r="L10" s="78">
        <f t="shared" si="0"/>
        <v>2000</v>
      </c>
      <c r="M10" s="98"/>
      <c r="N10" s="98"/>
    </row>
    <row r="11" spans="1:14" ht="38.25" x14ac:dyDescent="0.25">
      <c r="A11" s="64">
        <v>10</v>
      </c>
      <c r="B11" s="65" t="s">
        <v>122</v>
      </c>
      <c r="C11" s="64" t="s">
        <v>110</v>
      </c>
      <c r="D11" s="64">
        <v>1994</v>
      </c>
      <c r="E11" s="64" t="s">
        <v>116</v>
      </c>
      <c r="F11" s="64" t="s">
        <v>112</v>
      </c>
      <c r="G11" s="64" t="s">
        <v>30</v>
      </c>
      <c r="H11" s="77">
        <v>3000</v>
      </c>
      <c r="I11" s="77"/>
      <c r="J11" s="64"/>
      <c r="K11" s="60"/>
      <c r="L11" s="78">
        <f t="shared" si="0"/>
        <v>3000</v>
      </c>
      <c r="M11" s="3">
        <f t="shared" si="1"/>
        <v>300</v>
      </c>
      <c r="N11" s="3">
        <f t="shared" si="2"/>
        <v>3300</v>
      </c>
    </row>
    <row r="12" spans="1:14" ht="25.5" x14ac:dyDescent="0.25">
      <c r="A12" s="64">
        <v>11</v>
      </c>
      <c r="B12" s="65" t="s">
        <v>121</v>
      </c>
      <c r="C12" s="64" t="s">
        <v>111</v>
      </c>
      <c r="D12" s="64">
        <v>2000</v>
      </c>
      <c r="E12" s="64" t="s">
        <v>120</v>
      </c>
      <c r="F12" s="64" t="s">
        <v>114</v>
      </c>
      <c r="G12" s="64" t="s">
        <v>30</v>
      </c>
      <c r="H12" s="77">
        <v>2000</v>
      </c>
      <c r="I12" s="77"/>
      <c r="J12" s="64"/>
      <c r="K12" s="60"/>
      <c r="L12" s="78">
        <f t="shared" si="0"/>
        <v>2000</v>
      </c>
      <c r="M12" s="3">
        <f t="shared" si="1"/>
        <v>200</v>
      </c>
      <c r="N12" s="3">
        <f t="shared" si="2"/>
        <v>2200</v>
      </c>
    </row>
    <row r="13" spans="1:14" x14ac:dyDescent="0.25">
      <c r="A13" s="64"/>
      <c r="B13" s="66" t="s">
        <v>51</v>
      </c>
      <c r="C13" s="95"/>
      <c r="D13" s="64"/>
      <c r="E13" s="64"/>
      <c r="F13" s="64"/>
      <c r="G13" s="64" t="s">
        <v>50</v>
      </c>
      <c r="H13" s="76">
        <f>SUM(H2:H12)</f>
        <v>36500</v>
      </c>
      <c r="I13" s="76">
        <f>SUM(I2:I10)</f>
        <v>2000</v>
      </c>
      <c r="J13" s="76">
        <f>SUM(J2:J10)</f>
        <v>16600</v>
      </c>
      <c r="K13" s="76">
        <f t="shared" ref="K13:L13" si="3">SUM(K2:K10)</f>
        <v>38000</v>
      </c>
      <c r="L13" s="77">
        <f>SUM(L2:L12)</f>
        <v>38500</v>
      </c>
      <c r="M13" s="3"/>
      <c r="N13" s="76">
        <f>SUM(N2:N12)</f>
        <v>36850</v>
      </c>
    </row>
    <row r="14" spans="1:14" x14ac:dyDescent="0.25">
      <c r="A14" s="89" t="s">
        <v>2</v>
      </c>
      <c r="B14" s="90"/>
      <c r="C14" s="90"/>
      <c r="D14" s="90"/>
      <c r="E14" s="90"/>
      <c r="F14" s="90"/>
      <c r="G14" s="90"/>
      <c r="H14" s="91"/>
      <c r="I14" s="91"/>
      <c r="J14" s="92"/>
      <c r="K14" s="93">
        <f>SUM(K2:K13)</f>
        <v>76000</v>
      </c>
    </row>
    <row r="15" spans="1:14" ht="57.75" customHeight="1" x14ac:dyDescent="0.25">
      <c r="A15" s="96" t="s">
        <v>123</v>
      </c>
      <c r="B15" s="96"/>
      <c r="C15" s="96"/>
      <c r="D15" s="96"/>
      <c r="E15" s="96"/>
      <c r="F15" s="96"/>
    </row>
  </sheetData>
  <mergeCells count="2">
    <mergeCell ref="A14:J14"/>
    <mergeCell ref="A15:F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A4" workbookViewId="0">
      <selection activeCell="D7" sqref="D7"/>
    </sheetView>
  </sheetViews>
  <sheetFormatPr defaultRowHeight="15" x14ac:dyDescent="0.25"/>
  <cols>
    <col min="1" max="1" width="7.7109375" customWidth="1"/>
    <col min="2" max="2" width="35.85546875" bestFit="1" customWidth="1"/>
    <col min="3" max="3" width="5.42578125" style="13" bestFit="1" customWidth="1"/>
    <col min="4" max="4" width="9.42578125" style="15" bestFit="1" customWidth="1"/>
    <col min="5" max="5" width="13.7109375" style="13" bestFit="1" customWidth="1"/>
    <col min="6" max="6" width="10.7109375" style="15" bestFit="1" customWidth="1"/>
    <col min="7" max="7" width="2.42578125" customWidth="1"/>
    <col min="8" max="8" width="5.42578125" style="13" bestFit="1" customWidth="1"/>
    <col min="9" max="9" width="9.42578125" style="15" bestFit="1" customWidth="1"/>
    <col min="10" max="10" width="12.140625" style="13" customWidth="1"/>
    <col min="11" max="11" width="10.7109375" style="15" bestFit="1" customWidth="1"/>
    <col min="12" max="12" width="11.7109375" bestFit="1" customWidth="1"/>
    <col min="13" max="13" width="35.140625" customWidth="1"/>
  </cols>
  <sheetData>
    <row r="1" spans="1:14" ht="26.25" x14ac:dyDescent="0.25">
      <c r="A1" s="57" t="s">
        <v>100</v>
      </c>
    </row>
    <row r="2" spans="1:14" x14ac:dyDescent="0.25">
      <c r="A2" s="85" t="s">
        <v>0</v>
      </c>
      <c r="B2" s="88" t="s">
        <v>1</v>
      </c>
      <c r="C2" s="87" t="s">
        <v>99</v>
      </c>
      <c r="D2" s="87"/>
      <c r="E2" s="87"/>
      <c r="F2" s="87"/>
      <c r="G2" s="72"/>
      <c r="H2" s="87" t="s">
        <v>101</v>
      </c>
      <c r="I2" s="87"/>
      <c r="J2" s="87"/>
      <c r="K2" s="87"/>
      <c r="L2" s="88" t="s">
        <v>70</v>
      </c>
      <c r="M2" s="84" t="s">
        <v>83</v>
      </c>
    </row>
    <row r="3" spans="1:14" ht="30" x14ac:dyDescent="0.25">
      <c r="A3" s="86"/>
      <c r="B3" s="88"/>
      <c r="C3" s="81" t="s">
        <v>65</v>
      </c>
      <c r="D3" s="16" t="s">
        <v>66</v>
      </c>
      <c r="E3" s="81" t="s">
        <v>74</v>
      </c>
      <c r="F3" s="16" t="s">
        <v>2</v>
      </c>
      <c r="G3" s="73"/>
      <c r="H3" s="81" t="s">
        <v>65</v>
      </c>
      <c r="I3" s="16" t="s">
        <v>66</v>
      </c>
      <c r="J3" s="81" t="s">
        <v>74</v>
      </c>
      <c r="K3" s="16" t="s">
        <v>2</v>
      </c>
      <c r="L3" s="88"/>
      <c r="M3" s="84"/>
    </row>
    <row r="4" spans="1:14" x14ac:dyDescent="0.25">
      <c r="A4" s="1"/>
      <c r="B4" s="1"/>
      <c r="C4" s="2"/>
      <c r="D4" s="17"/>
      <c r="E4" s="2"/>
      <c r="F4" s="17"/>
      <c r="G4" s="73"/>
      <c r="H4" s="2"/>
      <c r="I4" s="17"/>
      <c r="J4" s="2"/>
      <c r="K4" s="17"/>
      <c r="L4" s="11"/>
      <c r="M4" s="11"/>
    </row>
    <row r="5" spans="1:14" x14ac:dyDescent="0.25">
      <c r="A5" s="1"/>
      <c r="B5" s="14" t="s">
        <v>89</v>
      </c>
      <c r="C5" s="28"/>
      <c r="D5" s="29"/>
      <c r="E5" s="28"/>
      <c r="F5" s="29"/>
      <c r="G5" s="73"/>
      <c r="H5" s="28"/>
      <c r="I5" s="29"/>
      <c r="J5" s="28"/>
      <c r="K5" s="32"/>
      <c r="L5" s="33"/>
      <c r="M5" s="33"/>
    </row>
    <row r="6" spans="1:14" x14ac:dyDescent="0.25">
      <c r="A6" s="2">
        <v>1</v>
      </c>
      <c r="B6" s="1" t="s">
        <v>62</v>
      </c>
      <c r="C6" s="2">
        <v>1</v>
      </c>
      <c r="D6" s="17">
        <v>3000</v>
      </c>
      <c r="E6" s="2">
        <v>6</v>
      </c>
      <c r="F6" s="18">
        <f>D6*E6*C6</f>
        <v>18000</v>
      </c>
      <c r="G6" s="73"/>
      <c r="H6" s="24">
        <v>1</v>
      </c>
      <c r="I6" s="41">
        <v>3000</v>
      </c>
      <c r="J6" s="49">
        <v>6</v>
      </c>
      <c r="K6" s="21">
        <f>I6*J6*H6</f>
        <v>18000</v>
      </c>
      <c r="L6" s="21">
        <f>K6+F6</f>
        <v>36000</v>
      </c>
      <c r="M6" s="11"/>
    </row>
    <row r="7" spans="1:14" ht="45" x14ac:dyDescent="0.25">
      <c r="A7" s="2">
        <v>2</v>
      </c>
      <c r="B7" s="1" t="s">
        <v>71</v>
      </c>
      <c r="C7" s="2">
        <v>1</v>
      </c>
      <c r="D7" s="38">
        <v>36850</v>
      </c>
      <c r="E7" s="56">
        <v>6</v>
      </c>
      <c r="F7" s="41">
        <f t="shared" ref="F7:F16" si="0">D7*E7*C7</f>
        <v>221100</v>
      </c>
      <c r="G7" s="73"/>
      <c r="H7" s="24">
        <v>1</v>
      </c>
      <c r="I7" s="41">
        <v>36850</v>
      </c>
      <c r="J7" s="55">
        <v>6</v>
      </c>
      <c r="K7" s="45">
        <f t="shared" ref="K7:K16" si="1">I7*J7*H7</f>
        <v>221100</v>
      </c>
      <c r="L7" s="45">
        <f t="shared" ref="L7:L16" si="2">K7+F7</f>
        <v>442200</v>
      </c>
      <c r="M7" s="11" t="s">
        <v>106</v>
      </c>
      <c r="N7" s="15"/>
    </row>
    <row r="8" spans="1:14" ht="75" x14ac:dyDescent="0.25">
      <c r="A8" s="2">
        <v>3</v>
      </c>
      <c r="B8" s="1" t="s">
        <v>64</v>
      </c>
      <c r="C8" s="2">
        <v>1</v>
      </c>
      <c r="D8" s="23"/>
      <c r="E8" s="2"/>
      <c r="F8" s="41">
        <v>5000</v>
      </c>
      <c r="G8" s="73"/>
      <c r="H8" s="24">
        <v>1</v>
      </c>
      <c r="I8" s="41"/>
      <c r="J8" s="49"/>
      <c r="K8" s="45">
        <f t="shared" si="1"/>
        <v>0</v>
      </c>
      <c r="L8" s="45">
        <f t="shared" si="2"/>
        <v>5000</v>
      </c>
      <c r="M8" s="12" t="s">
        <v>104</v>
      </c>
    </row>
    <row r="9" spans="1:14" ht="30" x14ac:dyDescent="0.25">
      <c r="A9" s="2">
        <v>4</v>
      </c>
      <c r="B9" s="1" t="s">
        <v>107</v>
      </c>
      <c r="C9" s="2">
        <v>1</v>
      </c>
      <c r="D9" s="23"/>
      <c r="E9" s="2"/>
      <c r="F9" s="41">
        <v>5000</v>
      </c>
      <c r="G9" s="73"/>
      <c r="H9" s="24"/>
      <c r="I9" s="41"/>
      <c r="J9" s="49"/>
      <c r="K9" s="45"/>
      <c r="L9" s="45"/>
      <c r="M9" s="12" t="s">
        <v>105</v>
      </c>
    </row>
    <row r="10" spans="1:14" s="8" customFormat="1" x14ac:dyDescent="0.25">
      <c r="A10" s="7">
        <v>5</v>
      </c>
      <c r="B10" s="4" t="s">
        <v>6</v>
      </c>
      <c r="C10" s="7">
        <v>1</v>
      </c>
      <c r="D10" s="23">
        <v>500</v>
      </c>
      <c r="E10" s="7">
        <v>6</v>
      </c>
      <c r="F10" s="19">
        <f t="shared" si="0"/>
        <v>3000</v>
      </c>
      <c r="G10" s="73"/>
      <c r="H10" s="25">
        <v>1</v>
      </c>
      <c r="I10" s="40">
        <v>500</v>
      </c>
      <c r="J10" s="50">
        <v>6</v>
      </c>
      <c r="K10" s="44">
        <f t="shared" si="1"/>
        <v>3000</v>
      </c>
      <c r="L10" s="21">
        <f t="shared" si="2"/>
        <v>6000</v>
      </c>
      <c r="M10" s="12"/>
    </row>
    <row r="11" spans="1:14" s="8" customFormat="1" x14ac:dyDescent="0.25">
      <c r="A11" s="7">
        <v>6</v>
      </c>
      <c r="B11" s="4" t="s">
        <v>57</v>
      </c>
      <c r="C11" s="7">
        <v>2</v>
      </c>
      <c r="D11" s="23">
        <v>2000</v>
      </c>
      <c r="E11" s="7">
        <v>6</v>
      </c>
      <c r="F11" s="19">
        <f t="shared" si="0"/>
        <v>24000</v>
      </c>
      <c r="G11" s="73"/>
      <c r="H11" s="25">
        <v>2</v>
      </c>
      <c r="I11" s="40">
        <v>2000</v>
      </c>
      <c r="J11" s="50">
        <v>6</v>
      </c>
      <c r="K11" s="44">
        <f t="shared" si="1"/>
        <v>24000</v>
      </c>
      <c r="L11" s="21">
        <f t="shared" si="2"/>
        <v>48000</v>
      </c>
      <c r="M11" s="12"/>
    </row>
    <row r="12" spans="1:14" s="8" customFormat="1" x14ac:dyDescent="0.25">
      <c r="A12" s="7">
        <v>7</v>
      </c>
      <c r="B12" s="4" t="s">
        <v>58</v>
      </c>
      <c r="C12" s="7">
        <v>111</v>
      </c>
      <c r="D12" s="23">
        <v>7</v>
      </c>
      <c r="E12" s="7">
        <v>120</v>
      </c>
      <c r="F12" s="19">
        <f t="shared" si="0"/>
        <v>93240</v>
      </c>
      <c r="G12" s="73"/>
      <c r="H12" s="25">
        <v>111</v>
      </c>
      <c r="I12" s="40">
        <v>7</v>
      </c>
      <c r="J12" s="50">
        <v>120</v>
      </c>
      <c r="K12" s="44">
        <f t="shared" si="1"/>
        <v>93240</v>
      </c>
      <c r="L12" s="21">
        <f t="shared" si="2"/>
        <v>186480</v>
      </c>
      <c r="M12" s="12"/>
    </row>
    <row r="13" spans="1:14" s="8" customFormat="1" x14ac:dyDescent="0.25">
      <c r="A13" s="7">
        <v>8</v>
      </c>
      <c r="B13" s="4" t="s">
        <v>86</v>
      </c>
      <c r="C13" s="7">
        <v>120</v>
      </c>
      <c r="D13" s="23">
        <v>13</v>
      </c>
      <c r="E13" s="7">
        <v>3</v>
      </c>
      <c r="F13" s="19">
        <f t="shared" si="0"/>
        <v>4680</v>
      </c>
      <c r="G13" s="73"/>
      <c r="H13" s="25">
        <v>120</v>
      </c>
      <c r="I13" s="40">
        <v>13</v>
      </c>
      <c r="J13" s="50">
        <v>3</v>
      </c>
      <c r="K13" s="44">
        <f t="shared" si="1"/>
        <v>4680</v>
      </c>
      <c r="L13" s="21">
        <f t="shared" si="2"/>
        <v>9360</v>
      </c>
      <c r="M13" s="12"/>
    </row>
    <row r="14" spans="1:14" s="8" customFormat="1" x14ac:dyDescent="0.25">
      <c r="A14" s="7">
        <v>9</v>
      </c>
      <c r="B14" s="4" t="s">
        <v>84</v>
      </c>
      <c r="C14" s="7">
        <v>111</v>
      </c>
      <c r="D14" s="23">
        <v>30</v>
      </c>
      <c r="E14" s="7">
        <v>6</v>
      </c>
      <c r="F14" s="19">
        <f t="shared" si="0"/>
        <v>19980</v>
      </c>
      <c r="G14" s="73"/>
      <c r="H14" s="25">
        <v>111</v>
      </c>
      <c r="I14" s="40">
        <v>30</v>
      </c>
      <c r="J14" s="50">
        <v>6</v>
      </c>
      <c r="K14" s="44">
        <f t="shared" si="1"/>
        <v>19980</v>
      </c>
      <c r="L14" s="21">
        <f t="shared" si="2"/>
        <v>39960</v>
      </c>
      <c r="M14" s="12"/>
    </row>
    <row r="15" spans="1:14" s="8" customFormat="1" x14ac:dyDescent="0.25">
      <c r="A15" s="7">
        <v>10</v>
      </c>
      <c r="B15" s="4" t="s">
        <v>63</v>
      </c>
      <c r="C15" s="7">
        <v>1</v>
      </c>
      <c r="D15" s="23">
        <v>450</v>
      </c>
      <c r="E15" s="7">
        <v>6</v>
      </c>
      <c r="F15" s="19">
        <f t="shared" si="0"/>
        <v>2700</v>
      </c>
      <c r="G15" s="73"/>
      <c r="H15" s="25">
        <v>1</v>
      </c>
      <c r="I15" s="40">
        <v>450</v>
      </c>
      <c r="J15" s="50">
        <v>6</v>
      </c>
      <c r="K15" s="44">
        <f t="shared" si="1"/>
        <v>2700</v>
      </c>
      <c r="L15" s="21">
        <f t="shared" si="2"/>
        <v>5400</v>
      </c>
      <c r="M15" s="12"/>
    </row>
    <row r="16" spans="1:14" s="8" customFormat="1" x14ac:dyDescent="0.25">
      <c r="A16" s="7">
        <v>11</v>
      </c>
      <c r="B16" s="4" t="s">
        <v>4</v>
      </c>
      <c r="C16" s="7">
        <v>1</v>
      </c>
      <c r="D16" s="23">
        <v>800</v>
      </c>
      <c r="E16" s="7">
        <v>6</v>
      </c>
      <c r="F16" s="19">
        <f t="shared" si="0"/>
        <v>4800</v>
      </c>
      <c r="G16" s="73"/>
      <c r="H16" s="25">
        <v>1</v>
      </c>
      <c r="I16" s="40">
        <v>800</v>
      </c>
      <c r="J16" s="50">
        <v>6</v>
      </c>
      <c r="K16" s="44">
        <f t="shared" si="1"/>
        <v>4800</v>
      </c>
      <c r="L16" s="21">
        <f t="shared" si="2"/>
        <v>9600</v>
      </c>
      <c r="M16" s="12"/>
    </row>
    <row r="17" spans="1:13" s="8" customFormat="1" x14ac:dyDescent="0.25">
      <c r="A17" s="7"/>
      <c r="B17" s="9" t="s">
        <v>61</v>
      </c>
      <c r="C17" s="7"/>
      <c r="D17" s="23"/>
      <c r="E17" s="7"/>
      <c r="F17" s="20">
        <f>SUM(F6:F16)</f>
        <v>401500</v>
      </c>
      <c r="G17" s="73"/>
      <c r="H17" s="26"/>
      <c r="I17" s="47"/>
      <c r="J17" s="51"/>
      <c r="K17" s="48">
        <f>SUM(K6:K16)</f>
        <v>391500</v>
      </c>
      <c r="L17" s="53">
        <f>K17+F17</f>
        <v>793000</v>
      </c>
      <c r="M17" s="12"/>
    </row>
    <row r="18" spans="1:13" ht="45" x14ac:dyDescent="0.25">
      <c r="A18" s="3"/>
      <c r="B18" s="9" t="s">
        <v>102</v>
      </c>
      <c r="C18" s="24"/>
      <c r="D18" s="39"/>
      <c r="E18" s="24"/>
      <c r="F18" s="43">
        <f>F17*0.1</f>
        <v>40150</v>
      </c>
      <c r="G18" s="73"/>
      <c r="H18" s="52"/>
      <c r="I18" s="43"/>
      <c r="J18" s="52"/>
      <c r="K18" s="46">
        <f>K17*0.1</f>
        <v>39150</v>
      </c>
      <c r="L18" s="48">
        <f>K18+F18</f>
        <v>79300</v>
      </c>
      <c r="M18" s="75" t="s">
        <v>103</v>
      </c>
    </row>
    <row r="19" spans="1:13" x14ac:dyDescent="0.25">
      <c r="A19" s="3"/>
      <c r="B19" s="9" t="s">
        <v>59</v>
      </c>
      <c r="C19" s="24"/>
      <c r="D19" s="39"/>
      <c r="E19" s="24"/>
      <c r="F19" s="43">
        <f>SUM(F17:F18)</f>
        <v>441650</v>
      </c>
      <c r="G19" s="74"/>
      <c r="H19" s="52"/>
      <c r="I19" s="43"/>
      <c r="J19" s="52"/>
      <c r="K19" s="46">
        <f>SUM(K17:K18)</f>
        <v>430650</v>
      </c>
      <c r="L19" s="67">
        <f>K19+F19</f>
        <v>872300</v>
      </c>
      <c r="M19" s="11"/>
    </row>
    <row r="20" spans="1:13" x14ac:dyDescent="0.25">
      <c r="A20" s="34"/>
      <c r="B20" s="34"/>
      <c r="C20" s="35"/>
      <c r="D20" s="36"/>
      <c r="E20" s="35"/>
      <c r="F20" s="36"/>
      <c r="G20" s="34"/>
      <c r="H20" s="35"/>
      <c r="I20" s="36"/>
      <c r="J20" s="35"/>
      <c r="K20" s="36"/>
      <c r="L20" s="36"/>
      <c r="M20" s="34"/>
    </row>
    <row r="21" spans="1:13" x14ac:dyDescent="0.25">
      <c r="L21" s="15"/>
    </row>
    <row r="22" spans="1:13" x14ac:dyDescent="0.25">
      <c r="L22" s="82"/>
      <c r="M22" s="15"/>
    </row>
    <row r="23" spans="1:13" x14ac:dyDescent="0.25">
      <c r="L23" s="15"/>
    </row>
    <row r="24" spans="1:13" x14ac:dyDescent="0.25">
      <c r="E24" s="83"/>
      <c r="L24" s="15"/>
    </row>
  </sheetData>
  <mergeCells count="6">
    <mergeCell ref="M2:M3"/>
    <mergeCell ref="A2:A3"/>
    <mergeCell ref="B2:B3"/>
    <mergeCell ref="C2:F2"/>
    <mergeCell ref="H2:K2"/>
    <mergeCell ref="L2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2015-16</vt:lpstr>
      <vt:lpstr>Salary</vt:lpstr>
      <vt:lpstr>2016-17</vt:lpstr>
      <vt:lpstr>'2015-16'!Print_Area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Bidhan Chandra Jana</dc:creator>
  <cp:lastModifiedBy>Admin</cp:lastModifiedBy>
  <cp:lastPrinted>2015-06-15T11:57:05Z</cp:lastPrinted>
  <dcterms:created xsi:type="dcterms:W3CDTF">2015-05-26T07:37:09Z</dcterms:created>
  <dcterms:modified xsi:type="dcterms:W3CDTF">2016-07-21T03:43:43Z</dcterms:modified>
</cp:coreProperties>
</file>