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70" windowWidth="11055" windowHeight="5835"/>
  </bookViews>
  <sheets>
    <sheet name="ASV Report April to Sep. 12" sheetId="1" r:id="rId1"/>
    <sheet name="Receipt Details" sheetId="4" r:id="rId2"/>
  </sheets>
  <calcPr calcId="124519"/>
</workbook>
</file>

<file path=xl/calcChain.xml><?xml version="1.0" encoding="utf-8"?>
<calcChain xmlns="http://schemas.openxmlformats.org/spreadsheetml/2006/main">
  <c r="D35" i="1"/>
  <c r="K29"/>
  <c r="K28"/>
  <c r="K26"/>
  <c r="K25"/>
  <c r="K24"/>
  <c r="K23"/>
  <c r="K22"/>
  <c r="K21"/>
  <c r="K20"/>
  <c r="K18"/>
  <c r="K17"/>
  <c r="K16"/>
  <c r="K13"/>
  <c r="D33"/>
  <c r="D28"/>
  <c r="D26"/>
  <c r="D25"/>
  <c r="D24"/>
  <c r="D23"/>
  <c r="D22"/>
  <c r="D21"/>
  <c r="D20"/>
  <c r="C8" l="1"/>
  <c r="D18"/>
  <c r="D17"/>
  <c r="D16"/>
  <c r="H26"/>
  <c r="E28" l="1"/>
  <c r="D13" l="1"/>
  <c r="D29" s="1"/>
  <c r="C29"/>
  <c r="J25" l="1"/>
  <c r="J29" s="1"/>
  <c r="I25"/>
  <c r="H25"/>
  <c r="H29" s="1"/>
  <c r="G25"/>
  <c r="G29" s="1"/>
  <c r="F25"/>
  <c r="I18"/>
  <c r="I29" s="1"/>
  <c r="E18"/>
  <c r="E29" l="1"/>
  <c r="F29"/>
  <c r="D34" l="1"/>
</calcChain>
</file>

<file path=xl/sharedStrings.xml><?xml version="1.0" encoding="utf-8"?>
<sst xmlns="http://schemas.openxmlformats.org/spreadsheetml/2006/main" count="56" uniqueCount="53">
  <si>
    <t>Particulars</t>
  </si>
  <si>
    <t>April</t>
  </si>
  <si>
    <t>May</t>
  </si>
  <si>
    <t>June</t>
  </si>
  <si>
    <t>July</t>
  </si>
  <si>
    <t>Total</t>
  </si>
  <si>
    <t>Management Salary (part cost)</t>
  </si>
  <si>
    <t>STAFF WELFARE</t>
  </si>
  <si>
    <t>Mediclaim</t>
  </si>
  <si>
    <t>Supervisors and Coordinators</t>
  </si>
  <si>
    <t>Teachers</t>
  </si>
  <si>
    <t>Staff Event</t>
  </si>
  <si>
    <t>PROGRAM EXPENSES</t>
  </si>
  <si>
    <t>Teachers Salaries</t>
  </si>
  <si>
    <t>Coordinator Salaries</t>
  </si>
  <si>
    <t>Supervisors Salaries</t>
  </si>
  <si>
    <t>Teaching &amp; Educational Material</t>
  </si>
  <si>
    <t>Picnic/Events</t>
  </si>
  <si>
    <t>Miscellaneous</t>
  </si>
  <si>
    <t xml:space="preserve">Transport </t>
  </si>
  <si>
    <t>ADMINISTRATIVE EXPENSES</t>
  </si>
  <si>
    <t>Telephone, stationary, postage, admin staff and other organizational costs @ approx 10% of Total of I+ II+III</t>
  </si>
  <si>
    <t>Grand Total I+ II+III+IV( Rounded)</t>
  </si>
  <si>
    <t>Annual Estimated Budget</t>
  </si>
  <si>
    <t>Estimated Budget</t>
  </si>
  <si>
    <t>August</t>
  </si>
  <si>
    <t>September</t>
  </si>
  <si>
    <t>(INR)</t>
  </si>
  <si>
    <t>(6 Months INR)</t>
  </si>
  <si>
    <t>Management Cost</t>
  </si>
  <si>
    <t>Door Step School</t>
  </si>
  <si>
    <t xml:space="preserve">Annual Sanctioned Budget rounded (INR): </t>
  </si>
  <si>
    <t>Cost Centre: Asha Silicon Valley</t>
  </si>
  <si>
    <t>1st April 2012 to 30th September 2012</t>
  </si>
  <si>
    <t>Mumbai</t>
  </si>
  <si>
    <t>Receipt no</t>
  </si>
  <si>
    <t>Day</t>
  </si>
  <si>
    <t>Month</t>
  </si>
  <si>
    <t>Year</t>
  </si>
  <si>
    <t>Amount Received in Rs.</t>
  </si>
  <si>
    <t>Name</t>
  </si>
  <si>
    <t>Asha Silicon Valley</t>
  </si>
  <si>
    <t>Receipt Details</t>
  </si>
  <si>
    <t>A. Funds Received from by Asha Silicon Valley  for six months</t>
  </si>
  <si>
    <t xml:space="preserve">Amount Received (INR) : </t>
  </si>
  <si>
    <t>Notes:</t>
  </si>
  <si>
    <t>1. Staff welfare:</t>
  </si>
  <si>
    <t>The mediclaim preminum will be paid in March. Hence the cost will appear in the next report.</t>
  </si>
  <si>
    <t>Picnic cost may appear in next report, because picnics are normally arranged in the months of November and exposure visits are arranged in the month of January.</t>
  </si>
  <si>
    <t>2. Picnic Cost:</t>
  </si>
  <si>
    <t>Estimated Budget (INR)</t>
  </si>
  <si>
    <t xml:space="preserve">B. Total Expenses </t>
  </si>
  <si>
    <t>E. Balance will collected with the help of builders  ( A- B )</t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</si>
</sst>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44"/>
        <bgColor indexed="4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theme="0"/>
      </left>
      <right style="thin">
        <color indexed="30"/>
      </right>
      <top/>
      <bottom style="thin">
        <color indexed="3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30"/>
      </right>
      <top/>
      <bottom style="thin">
        <color indexed="30"/>
      </bottom>
      <diagonal/>
    </border>
    <border>
      <left/>
      <right style="medium">
        <color indexed="64"/>
      </right>
      <top/>
      <bottom style="thin">
        <color indexed="30"/>
      </bottom>
      <diagonal/>
    </border>
    <border>
      <left style="medium">
        <color indexed="64"/>
      </left>
      <right style="thin">
        <color indexed="9"/>
      </right>
      <top style="thin">
        <color theme="0"/>
      </top>
      <bottom style="medium">
        <color indexed="64"/>
      </bottom>
      <diagonal/>
    </border>
    <border>
      <left/>
      <right style="thin">
        <color indexed="9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66">
    <xf numFmtId="0" fontId="0" fillId="0" borderId="0" xfId="0"/>
    <xf numFmtId="0" fontId="4" fillId="3" borderId="3" xfId="4" applyFont="1" applyFill="1" applyBorder="1"/>
    <xf numFmtId="0" fontId="4" fillId="3" borderId="2" xfId="4" applyFont="1" applyFill="1" applyBorder="1"/>
    <xf numFmtId="0" fontId="4" fillId="3" borderId="1" xfId="4" applyFont="1" applyFill="1" applyBorder="1"/>
    <xf numFmtId="0" fontId="6" fillId="6" borderId="9" xfId="0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right" vertical="center"/>
    </xf>
    <xf numFmtId="0" fontId="6" fillId="6" borderId="14" xfId="0" applyFont="1" applyFill="1" applyBorder="1" applyAlignment="1">
      <alignment horizontal="left" vertical="center" wrapText="1"/>
    </xf>
    <xf numFmtId="0" fontId="0" fillId="7" borderId="15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right" vertical="center"/>
    </xf>
    <xf numFmtId="0" fontId="0" fillId="7" borderId="16" xfId="0" applyFont="1" applyFill="1" applyBorder="1" applyAlignment="1">
      <alignment horizontal="center" vertical="center"/>
    </xf>
    <xf numFmtId="3" fontId="0" fillId="7" borderId="17" xfId="0" applyNumberFormat="1" applyFont="1" applyFill="1" applyBorder="1" applyAlignment="1">
      <alignment horizontal="right" vertical="center"/>
    </xf>
    <xf numFmtId="0" fontId="0" fillId="7" borderId="18" xfId="0" applyFont="1" applyFill="1" applyBorder="1" applyAlignment="1">
      <alignment horizontal="left" vertical="center"/>
    </xf>
    <xf numFmtId="0" fontId="4" fillId="9" borderId="0" xfId="0" applyFont="1" applyFill="1" applyAlignment="1">
      <alignment vertical="top" wrapText="1"/>
    </xf>
    <xf numFmtId="1" fontId="5" fillId="3" borderId="1" xfId="4" applyNumberFormat="1" applyFont="1" applyFill="1" applyBorder="1"/>
    <xf numFmtId="1" fontId="5" fillId="3" borderId="3" xfId="4" applyNumberFormat="1" applyFont="1" applyFill="1" applyBorder="1"/>
    <xf numFmtId="1" fontId="4" fillId="3" borderId="5" xfId="4" applyNumberFormat="1" applyFont="1" applyFill="1" applyBorder="1"/>
    <xf numFmtId="1" fontId="4" fillId="3" borderId="2" xfId="4" applyNumberFormat="1" applyFont="1" applyFill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7" fillId="2" borderId="1" xfId="0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8" fillId="0" borderId="0" xfId="0" applyNumberFormat="1" applyFont="1"/>
    <xf numFmtId="1" fontId="8" fillId="0" borderId="0" xfId="0" applyNumberFormat="1" applyFont="1" applyAlignment="1">
      <alignment horizontal="center"/>
    </xf>
    <xf numFmtId="1" fontId="9" fillId="0" borderId="0" xfId="0" applyNumberFormat="1" applyFont="1"/>
    <xf numFmtId="0" fontId="8" fillId="0" borderId="0" xfId="0" applyFont="1"/>
    <xf numFmtId="1" fontId="9" fillId="0" borderId="0" xfId="0" applyNumberFormat="1" applyFont="1" applyAlignment="1">
      <alignment horizontal="left"/>
    </xf>
    <xf numFmtId="1" fontId="8" fillId="3" borderId="1" xfId="3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wrapText="1"/>
    </xf>
    <xf numFmtId="1" fontId="8" fillId="0" borderId="3" xfId="0" applyNumberFormat="1" applyFont="1" applyFill="1" applyBorder="1" applyAlignment="1"/>
    <xf numFmtId="1" fontId="9" fillId="0" borderId="3" xfId="0" applyNumberFormat="1" applyFont="1" applyBorder="1"/>
    <xf numFmtId="1" fontId="8" fillId="0" borderId="3" xfId="0" applyNumberFormat="1" applyFont="1" applyFill="1" applyBorder="1"/>
    <xf numFmtId="1" fontId="8" fillId="0" borderId="3" xfId="0" applyNumberFormat="1" applyFont="1" applyFill="1" applyBorder="1" applyAlignment="1">
      <alignment horizontal="center"/>
    </xf>
    <xf numFmtId="1" fontId="9" fillId="0" borderId="3" xfId="0" applyNumberFormat="1" applyFont="1" applyFill="1" applyBorder="1"/>
    <xf numFmtId="0" fontId="9" fillId="0" borderId="0" xfId="0" applyFont="1"/>
    <xf numFmtId="1" fontId="8" fillId="0" borderId="3" xfId="0" applyNumberFormat="1" applyFont="1" applyFill="1" applyBorder="1" applyAlignment="1">
      <alignment horizontal="right"/>
    </xf>
    <xf numFmtId="0" fontId="8" fillId="0" borderId="3" xfId="0" applyFont="1" applyBorder="1" applyAlignment="1"/>
    <xf numFmtId="1" fontId="8" fillId="0" borderId="3" xfId="0" applyNumberFormat="1" applyFont="1" applyBorder="1" applyAlignment="1">
      <alignment horizontal="right"/>
    </xf>
    <xf numFmtId="1" fontId="8" fillId="0" borderId="3" xfId="0" applyNumberFormat="1" applyFont="1" applyFill="1" applyBorder="1" applyAlignment="1">
      <alignment horizontal="right" wrapText="1"/>
    </xf>
    <xf numFmtId="0" fontId="8" fillId="0" borderId="3" xfId="0" applyFont="1" applyBorder="1"/>
    <xf numFmtId="0" fontId="8" fillId="0" borderId="2" xfId="0" applyFont="1" applyFill="1" applyBorder="1" applyAlignment="1">
      <alignment horizontal="left" vertical="top" wrapText="1"/>
    </xf>
    <xf numFmtId="1" fontId="8" fillId="0" borderId="2" xfId="0" applyNumberFormat="1" applyFont="1" applyFill="1" applyBorder="1" applyAlignment="1">
      <alignment horizontal="right"/>
    </xf>
    <xf numFmtId="1" fontId="8" fillId="0" borderId="2" xfId="0" applyNumberFormat="1" applyFont="1" applyFill="1" applyBorder="1" applyAlignment="1"/>
    <xf numFmtId="1" fontId="9" fillId="0" borderId="2" xfId="0" applyNumberFormat="1" applyFont="1" applyBorder="1"/>
    <xf numFmtId="0" fontId="10" fillId="0" borderId="0" xfId="0" applyFont="1"/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10" borderId="0" xfId="0" applyFont="1" applyFill="1"/>
    <xf numFmtId="1" fontId="4" fillId="9" borderId="0" xfId="0" applyNumberFormat="1" applyFont="1" applyFill="1" applyAlignment="1">
      <alignment horizontal="left" vertical="top" wrapText="1"/>
    </xf>
    <xf numFmtId="0" fontId="7" fillId="5" borderId="6" xfId="0" applyFont="1" applyFill="1" applyBorder="1" applyAlignment="1">
      <alignment horizontal="left"/>
    </xf>
    <xf numFmtId="0" fontId="7" fillId="5" borderId="7" xfId="0" applyFont="1" applyFill="1" applyBorder="1" applyAlignment="1">
      <alignment horizontal="left"/>
    </xf>
    <xf numFmtId="1" fontId="4" fillId="9" borderId="0" xfId="0" applyNumberFormat="1" applyFont="1" applyFill="1" applyAlignment="1">
      <alignment vertical="top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4" xfId="0" applyFill="1" applyBorder="1" applyAlignment="1">
      <alignment horizontal="center"/>
    </xf>
  </cellXfs>
  <cellStyles count="5">
    <cellStyle name="Normal" xfId="0" builtinId="0"/>
    <cellStyle name="Normal 2" xfId="1"/>
    <cellStyle name="Normal 2 2" xfId="4"/>
    <cellStyle name="Normal 3" xfId="2"/>
    <cellStyle name="Normal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40"/>
  <sheetViews>
    <sheetView showGridLines="0" tabSelected="1" zoomScale="95" zoomScaleNormal="95" zoomScaleSheetLayoutView="70" workbookViewId="0">
      <selection activeCell="B16" sqref="B16"/>
    </sheetView>
  </sheetViews>
  <sheetFormatPr defaultRowHeight="15.6" customHeight="1"/>
  <cols>
    <col min="1" max="1" width="9.140625" style="32"/>
    <col min="2" max="2" width="40.85546875" style="32" customWidth="1"/>
    <col min="3" max="3" width="16.28515625" style="30" customWidth="1"/>
    <col min="4" max="4" width="18" style="30" customWidth="1"/>
    <col min="5" max="5" width="10.5703125" style="29" customWidth="1"/>
    <col min="6" max="6" width="10.28515625" style="29" customWidth="1"/>
    <col min="7" max="8" width="10.42578125" style="29" customWidth="1"/>
    <col min="9" max="9" width="10.28515625" style="29" customWidth="1"/>
    <col min="10" max="10" width="10.5703125" style="29" customWidth="1"/>
    <col min="11" max="11" width="11" style="31" bestFit="1" customWidth="1"/>
    <col min="12" max="16384" width="9.140625" style="32"/>
  </cols>
  <sheetData>
    <row r="3" spans="2:11" ht="15.6" customHeight="1">
      <c r="B3" s="19" t="s">
        <v>30</v>
      </c>
      <c r="C3" s="29"/>
    </row>
    <row r="4" spans="2:11" ht="15.6" customHeight="1">
      <c r="B4" s="20" t="s">
        <v>32</v>
      </c>
      <c r="C4" s="29"/>
    </row>
    <row r="5" spans="2:11" ht="15.6" customHeight="1">
      <c r="B5" s="21" t="s">
        <v>33</v>
      </c>
      <c r="C5" s="29"/>
    </row>
    <row r="6" spans="2:11" ht="15.6" customHeight="1">
      <c r="B6" s="21" t="s">
        <v>50</v>
      </c>
      <c r="C6" s="33">
        <v>2348000</v>
      </c>
    </row>
    <row r="7" spans="2:11" ht="15.6" customHeight="1">
      <c r="B7" s="20" t="s">
        <v>31</v>
      </c>
      <c r="C7" s="33">
        <v>1879000</v>
      </c>
    </row>
    <row r="8" spans="2:11" ht="15" customHeight="1">
      <c r="B8" s="20" t="s">
        <v>44</v>
      </c>
      <c r="C8" s="33">
        <f>'Receipt Details'!I5</f>
        <v>958034</v>
      </c>
    </row>
    <row r="9" spans="2:11" ht="18" customHeight="1" thickBot="1">
      <c r="B9" s="20"/>
      <c r="C9" s="33"/>
    </row>
    <row r="10" spans="2:11" ht="45.75" thickBot="1">
      <c r="B10" s="22" t="s">
        <v>0</v>
      </c>
      <c r="C10" s="23" t="s">
        <v>23</v>
      </c>
      <c r="D10" s="24" t="s">
        <v>24</v>
      </c>
      <c r="E10" s="25" t="s">
        <v>1</v>
      </c>
      <c r="F10" s="25" t="s">
        <v>2</v>
      </c>
      <c r="G10" s="25" t="s">
        <v>3</v>
      </c>
      <c r="H10" s="25" t="s">
        <v>4</v>
      </c>
      <c r="I10" s="25" t="s">
        <v>25</v>
      </c>
      <c r="J10" s="25" t="s">
        <v>26</v>
      </c>
      <c r="K10" s="25" t="s">
        <v>5</v>
      </c>
    </row>
    <row r="11" spans="2:11" ht="15.75" thickBot="1">
      <c r="B11" s="26"/>
      <c r="C11" s="27" t="s">
        <v>27</v>
      </c>
      <c r="D11" s="25" t="s">
        <v>28</v>
      </c>
      <c r="E11" s="28"/>
      <c r="F11" s="28"/>
      <c r="G11" s="28"/>
      <c r="H11" s="28"/>
      <c r="I11" s="28"/>
      <c r="J11" s="28"/>
      <c r="K11" s="25" t="s">
        <v>27</v>
      </c>
    </row>
    <row r="12" spans="2:11" ht="18" customHeight="1">
      <c r="B12" s="3" t="s">
        <v>29</v>
      </c>
      <c r="C12" s="15"/>
      <c r="D12" s="15"/>
      <c r="E12" s="15"/>
      <c r="F12" s="15"/>
      <c r="G12" s="15"/>
      <c r="H12" s="15"/>
      <c r="I12" s="15"/>
      <c r="J12" s="15"/>
      <c r="K12" s="34"/>
    </row>
    <row r="13" spans="2:11" ht="16.5" customHeight="1">
      <c r="B13" s="35" t="s">
        <v>6</v>
      </c>
      <c r="C13" s="36">
        <v>75900</v>
      </c>
      <c r="D13" s="36">
        <f>C13/2</f>
        <v>37950</v>
      </c>
      <c r="E13" s="36">
        <v>6325</v>
      </c>
      <c r="F13" s="36">
        <v>6325</v>
      </c>
      <c r="G13" s="36">
        <v>6325</v>
      </c>
      <c r="H13" s="36">
        <v>6325</v>
      </c>
      <c r="I13" s="36">
        <v>6325</v>
      </c>
      <c r="J13" s="36">
        <v>6325</v>
      </c>
      <c r="K13" s="37">
        <f>SUM(E13:J13)</f>
        <v>37950</v>
      </c>
    </row>
    <row r="14" spans="2:11" ht="18" customHeight="1">
      <c r="B14" s="1" t="s">
        <v>7</v>
      </c>
      <c r="C14" s="16"/>
      <c r="D14" s="16"/>
      <c r="E14" s="16"/>
      <c r="F14" s="16"/>
      <c r="G14" s="16"/>
      <c r="H14" s="16"/>
      <c r="I14" s="16"/>
      <c r="J14" s="16"/>
      <c r="K14" s="16"/>
    </row>
    <row r="15" spans="2:11" s="41" customFormat="1" ht="15.6" customHeight="1">
      <c r="B15" s="35" t="s">
        <v>8</v>
      </c>
      <c r="C15" s="38"/>
      <c r="D15" s="39"/>
      <c r="E15" s="40"/>
      <c r="F15" s="40"/>
      <c r="G15" s="40"/>
      <c r="H15" s="40"/>
      <c r="I15" s="40"/>
      <c r="J15" s="40"/>
      <c r="K15" s="37"/>
    </row>
    <row r="16" spans="2:11" s="41" customFormat="1" ht="15.6" customHeight="1">
      <c r="B16" s="35" t="s">
        <v>9</v>
      </c>
      <c r="C16" s="42">
        <v>450</v>
      </c>
      <c r="D16" s="42">
        <f>C16/2</f>
        <v>225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7">
        <f>SUM(E16:J16)</f>
        <v>0</v>
      </c>
    </row>
    <row r="17" spans="2:11" s="41" customFormat="1" ht="15.6" customHeight="1">
      <c r="B17" s="35" t="s">
        <v>10</v>
      </c>
      <c r="C17" s="42">
        <v>16200</v>
      </c>
      <c r="D17" s="42">
        <f>C17/2</f>
        <v>8100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7">
        <f>SUM(E17:J17)</f>
        <v>0</v>
      </c>
    </row>
    <row r="18" spans="2:11" s="41" customFormat="1" ht="15.6" customHeight="1">
      <c r="B18" s="35" t="s">
        <v>11</v>
      </c>
      <c r="C18" s="42">
        <v>8400</v>
      </c>
      <c r="D18" s="42">
        <f>C18/2</f>
        <v>4200</v>
      </c>
      <c r="E18" s="38">
        <f>SUM(E16:E17)</f>
        <v>0</v>
      </c>
      <c r="F18" s="38">
        <v>736</v>
      </c>
      <c r="G18" s="38">
        <v>0</v>
      </c>
      <c r="H18" s="38">
        <v>0</v>
      </c>
      <c r="I18" s="38">
        <f>SUM(I16:I17)</f>
        <v>0</v>
      </c>
      <c r="J18" s="38">
        <v>110</v>
      </c>
      <c r="K18" s="37">
        <f>SUM(E18:J18)</f>
        <v>846</v>
      </c>
    </row>
    <row r="19" spans="2:11" ht="18" customHeight="1">
      <c r="B19" s="1" t="s">
        <v>12</v>
      </c>
      <c r="C19" s="16"/>
      <c r="D19" s="16"/>
      <c r="E19" s="16"/>
      <c r="F19" s="16"/>
      <c r="G19" s="16"/>
      <c r="H19" s="16"/>
      <c r="I19" s="16"/>
      <c r="J19" s="16"/>
      <c r="K19" s="16"/>
    </row>
    <row r="20" spans="2:11" ht="15.6" customHeight="1">
      <c r="B20" s="43" t="s">
        <v>13</v>
      </c>
      <c r="C20" s="44">
        <v>1339200</v>
      </c>
      <c r="D20" s="45">
        <f t="shared" ref="D20:D26" si="0">C20/2</f>
        <v>669600</v>
      </c>
      <c r="E20" s="38">
        <v>120240</v>
      </c>
      <c r="F20" s="38">
        <v>100571</v>
      </c>
      <c r="G20" s="38">
        <v>102577</v>
      </c>
      <c r="H20" s="38">
        <v>102732</v>
      </c>
      <c r="I20" s="38">
        <v>108794</v>
      </c>
      <c r="J20" s="38">
        <v>114761</v>
      </c>
      <c r="K20" s="37">
        <f t="shared" ref="K20:K26" si="1">SUM(E20:J20)</f>
        <v>649675</v>
      </c>
    </row>
    <row r="21" spans="2:11" ht="15.6" customHeight="1">
      <c r="B21" s="46" t="s">
        <v>14</v>
      </c>
      <c r="C21" s="42">
        <v>138919</v>
      </c>
      <c r="D21" s="45">
        <f t="shared" si="0"/>
        <v>69459.5</v>
      </c>
      <c r="E21" s="38">
        <v>9607</v>
      </c>
      <c r="F21" s="38">
        <v>10091</v>
      </c>
      <c r="G21" s="38">
        <v>10028</v>
      </c>
      <c r="H21" s="38">
        <v>10741</v>
      </c>
      <c r="I21" s="38">
        <v>12482</v>
      </c>
      <c r="J21" s="38">
        <v>11322</v>
      </c>
      <c r="K21" s="37">
        <f t="shared" si="1"/>
        <v>64271</v>
      </c>
    </row>
    <row r="22" spans="2:11" ht="15.6" customHeight="1">
      <c r="B22" s="46" t="s">
        <v>15</v>
      </c>
      <c r="C22" s="42">
        <v>188487</v>
      </c>
      <c r="D22" s="45">
        <f t="shared" si="0"/>
        <v>94243.5</v>
      </c>
      <c r="E22" s="38">
        <v>14036</v>
      </c>
      <c r="F22" s="38">
        <v>14210</v>
      </c>
      <c r="G22" s="38">
        <v>14150</v>
      </c>
      <c r="H22" s="38">
        <v>14779</v>
      </c>
      <c r="I22" s="38">
        <v>17095</v>
      </c>
      <c r="J22" s="38">
        <v>16082</v>
      </c>
      <c r="K22" s="37">
        <f t="shared" si="1"/>
        <v>90352</v>
      </c>
    </row>
    <row r="23" spans="2:11" ht="15.6" customHeight="1">
      <c r="B23" s="46" t="s">
        <v>16</v>
      </c>
      <c r="C23" s="42">
        <v>84480</v>
      </c>
      <c r="D23" s="45">
        <f t="shared" si="0"/>
        <v>42240</v>
      </c>
      <c r="E23" s="42">
        <v>2120</v>
      </c>
      <c r="F23" s="42">
        <v>10</v>
      </c>
      <c r="G23" s="42">
        <v>11376</v>
      </c>
      <c r="H23" s="42">
        <v>6085.45</v>
      </c>
      <c r="I23" s="42">
        <v>19414</v>
      </c>
      <c r="J23" s="42">
        <v>4219</v>
      </c>
      <c r="K23" s="37">
        <f t="shared" si="1"/>
        <v>43224.45</v>
      </c>
    </row>
    <row r="24" spans="2:11" ht="15.6" customHeight="1">
      <c r="B24" s="46" t="s">
        <v>17</v>
      </c>
      <c r="C24" s="42">
        <v>22000</v>
      </c>
      <c r="D24" s="45">
        <f t="shared" si="0"/>
        <v>11000</v>
      </c>
      <c r="E24" s="42">
        <v>0</v>
      </c>
      <c r="F24" s="42">
        <v>0</v>
      </c>
      <c r="G24" s="42">
        <v>0</v>
      </c>
      <c r="H24" s="42">
        <v>0</v>
      </c>
      <c r="I24" s="42">
        <v>2302</v>
      </c>
      <c r="J24" s="42">
        <v>0</v>
      </c>
      <c r="K24" s="37">
        <f t="shared" si="1"/>
        <v>2302</v>
      </c>
    </row>
    <row r="25" spans="2:11" ht="15.6" customHeight="1">
      <c r="B25" s="46" t="s">
        <v>18</v>
      </c>
      <c r="C25" s="42">
        <v>8800</v>
      </c>
      <c r="D25" s="45">
        <f t="shared" si="0"/>
        <v>4400</v>
      </c>
      <c r="E25" s="42">
        <v>0</v>
      </c>
      <c r="F25" s="42">
        <f>2932.5+600</f>
        <v>3532.5</v>
      </c>
      <c r="G25" s="42">
        <f>966+600</f>
        <v>1566</v>
      </c>
      <c r="H25" s="42">
        <f>530+600</f>
        <v>1130</v>
      </c>
      <c r="I25" s="42">
        <f>969+600</f>
        <v>1569</v>
      </c>
      <c r="J25" s="42">
        <f>916+600</f>
        <v>1516</v>
      </c>
      <c r="K25" s="37">
        <f t="shared" si="1"/>
        <v>9313.5</v>
      </c>
    </row>
    <row r="26" spans="2:11" ht="15.6" customHeight="1">
      <c r="B26" s="46" t="s">
        <v>19</v>
      </c>
      <c r="C26" s="42">
        <v>250000</v>
      </c>
      <c r="D26" s="45">
        <f t="shared" si="0"/>
        <v>125000</v>
      </c>
      <c r="E26" s="42">
        <v>25800</v>
      </c>
      <c r="F26" s="42">
        <v>0</v>
      </c>
      <c r="G26" s="42">
        <v>20100</v>
      </c>
      <c r="H26" s="42">
        <f>20100+90</f>
        <v>20190</v>
      </c>
      <c r="I26" s="42">
        <v>25200</v>
      </c>
      <c r="J26" s="42">
        <v>25200</v>
      </c>
      <c r="K26" s="37">
        <f t="shared" si="1"/>
        <v>116490</v>
      </c>
    </row>
    <row r="27" spans="2:11" ht="18" customHeight="1">
      <c r="B27" s="1" t="s">
        <v>20</v>
      </c>
      <c r="C27" s="16"/>
      <c r="D27" s="16"/>
      <c r="E27" s="16"/>
      <c r="F27" s="16"/>
      <c r="G27" s="16"/>
      <c r="H27" s="16"/>
      <c r="I27" s="16"/>
      <c r="J27" s="16"/>
      <c r="K27" s="16"/>
    </row>
    <row r="28" spans="2:11" ht="36.75" customHeight="1" thickBot="1">
      <c r="B28" s="47" t="s">
        <v>21</v>
      </c>
      <c r="C28" s="48">
        <v>213373.56900000002</v>
      </c>
      <c r="D28" s="48">
        <f>C28/2</f>
        <v>106686.78450000001</v>
      </c>
      <c r="E28" s="49">
        <f>C28/12</f>
        <v>17781.13075</v>
      </c>
      <c r="F28" s="49">
        <v>17781.13075</v>
      </c>
      <c r="G28" s="49">
        <v>17781.13075</v>
      </c>
      <c r="H28" s="49">
        <v>17781.13075</v>
      </c>
      <c r="I28" s="49">
        <v>17781.13075</v>
      </c>
      <c r="J28" s="49">
        <v>17781.13075</v>
      </c>
      <c r="K28" s="50">
        <f>SUM(E28:J28)</f>
        <v>106686.78449999999</v>
      </c>
    </row>
    <row r="29" spans="2:11" s="51" customFormat="1" ht="18" customHeight="1" thickBot="1">
      <c r="B29" s="2" t="s">
        <v>22</v>
      </c>
      <c r="C29" s="17">
        <f t="shared" ref="C29" si="2">SUM(C13:C28)</f>
        <v>2346209.5690000001</v>
      </c>
      <c r="D29" s="18">
        <f t="shared" ref="D29:J29" si="3">SUM(D13:D28)</f>
        <v>1173104.7845000001</v>
      </c>
      <c r="E29" s="18">
        <f t="shared" si="3"/>
        <v>195909.13075000001</v>
      </c>
      <c r="F29" s="18">
        <f t="shared" si="3"/>
        <v>153256.63075000001</v>
      </c>
      <c r="G29" s="18">
        <f t="shared" si="3"/>
        <v>183903.13075000001</v>
      </c>
      <c r="H29" s="18">
        <f t="shared" si="3"/>
        <v>179763.58075000002</v>
      </c>
      <c r="I29" s="18">
        <f t="shared" si="3"/>
        <v>210962.13075000001</v>
      </c>
      <c r="J29" s="18">
        <f t="shared" si="3"/>
        <v>197316.13075000001</v>
      </c>
      <c r="K29" s="18">
        <f>SUM(K13:K28)</f>
        <v>1121110.7345</v>
      </c>
    </row>
    <row r="30" spans="2:11" s="41" customFormat="1" ht="15.6" customHeight="1">
      <c r="B30" s="52"/>
      <c r="C30" s="53"/>
      <c r="D30" s="53"/>
      <c r="E30" s="31"/>
      <c r="F30" s="31"/>
      <c r="G30" s="31"/>
      <c r="H30" s="31"/>
      <c r="I30" s="31"/>
      <c r="J30" s="31"/>
      <c r="K30" s="31"/>
    </row>
    <row r="32" spans="2:11" ht="15.6" customHeight="1" thickBot="1"/>
    <row r="33" spans="2:11" ht="15.6" customHeight="1" thickBot="1">
      <c r="B33" s="60" t="s">
        <v>43</v>
      </c>
      <c r="C33" s="61"/>
      <c r="D33" s="54">
        <f>'Receipt Details'!I5</f>
        <v>958034</v>
      </c>
    </row>
    <row r="34" spans="2:11" ht="15.6" customHeight="1" thickBot="1">
      <c r="B34" s="57" t="s">
        <v>51</v>
      </c>
      <c r="C34" s="58"/>
      <c r="D34" s="54">
        <f>K29</f>
        <v>1121110.7345</v>
      </c>
    </row>
    <row r="35" spans="2:11" ht="15.6" customHeight="1" thickBot="1">
      <c r="B35" s="60" t="s">
        <v>52</v>
      </c>
      <c r="C35" s="62"/>
      <c r="D35" s="54">
        <f>D33-D34</f>
        <v>-163076.73450000002</v>
      </c>
    </row>
    <row r="36" spans="2:11" ht="15.6" customHeight="1">
      <c r="C36" s="29"/>
    </row>
    <row r="38" spans="2:11" s="55" customFormat="1" ht="19.5" customHeight="1">
      <c r="B38" s="14" t="s">
        <v>45</v>
      </c>
      <c r="C38" s="59"/>
      <c r="D38" s="59"/>
      <c r="E38" s="59"/>
      <c r="F38" s="59"/>
      <c r="G38" s="59"/>
      <c r="H38" s="59"/>
      <c r="I38" s="59"/>
      <c r="J38" s="59"/>
      <c r="K38" s="59"/>
    </row>
    <row r="39" spans="2:11" s="55" customFormat="1" ht="28.5" customHeight="1">
      <c r="B39" s="14" t="s">
        <v>46</v>
      </c>
      <c r="C39" s="56" t="s">
        <v>47</v>
      </c>
      <c r="D39" s="56"/>
      <c r="E39" s="56"/>
      <c r="F39" s="56"/>
      <c r="G39" s="56"/>
      <c r="H39" s="56"/>
      <c r="I39" s="56"/>
      <c r="J39" s="56"/>
      <c r="K39" s="56"/>
    </row>
    <row r="40" spans="2:11" s="55" customFormat="1" ht="35.25" customHeight="1">
      <c r="B40" s="14" t="s">
        <v>49</v>
      </c>
      <c r="C40" s="56" t="s">
        <v>48</v>
      </c>
      <c r="D40" s="56"/>
      <c r="E40" s="56"/>
      <c r="F40" s="56"/>
      <c r="G40" s="56"/>
      <c r="H40" s="56"/>
      <c r="I40" s="56"/>
      <c r="J40" s="56"/>
      <c r="K40" s="56"/>
    </row>
  </sheetData>
  <mergeCells count="6">
    <mergeCell ref="C40:K40"/>
    <mergeCell ref="B34:C34"/>
    <mergeCell ref="C38:K38"/>
    <mergeCell ref="B33:C33"/>
    <mergeCell ref="B35:C35"/>
    <mergeCell ref="C39:K39"/>
  </mergeCells>
  <printOptions horizontalCentered="1" verticalCentered="1"/>
  <pageMargins left="0.43" right="0.25" top="0.37" bottom="0.28999999999999998" header="0.24" footer="0.41"/>
  <pageSetup paperSize="9" scale="94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2:J5"/>
  <sheetViews>
    <sheetView showGridLines="0" workbookViewId="0">
      <selection activeCell="H18" sqref="H18"/>
    </sheetView>
  </sheetViews>
  <sheetFormatPr defaultRowHeight="12.75"/>
  <cols>
    <col min="5" max="5" width="12.7109375" customWidth="1"/>
    <col min="9" max="9" width="16.5703125" customWidth="1"/>
    <col min="10" max="10" width="25.28515625" customWidth="1"/>
  </cols>
  <sheetData>
    <row r="2" spans="4:10" ht="13.5" thickBot="1"/>
    <row r="3" spans="4:10">
      <c r="D3" s="63" t="s">
        <v>42</v>
      </c>
      <c r="E3" s="64"/>
      <c r="F3" s="64"/>
      <c r="G3" s="64"/>
      <c r="H3" s="64"/>
      <c r="I3" s="64"/>
      <c r="J3" s="65"/>
    </row>
    <row r="4" spans="4:10" ht="30">
      <c r="D4" s="7" t="s">
        <v>34</v>
      </c>
      <c r="E4" s="4" t="s">
        <v>35</v>
      </c>
      <c r="F4" s="5" t="s">
        <v>36</v>
      </c>
      <c r="G4" s="5" t="s">
        <v>37</v>
      </c>
      <c r="H4" s="5" t="s">
        <v>38</v>
      </c>
      <c r="I4" s="6" t="s">
        <v>39</v>
      </c>
      <c r="J4" s="8" t="s">
        <v>40</v>
      </c>
    </row>
    <row r="5" spans="4:10" ht="13.5" thickBot="1">
      <c r="D5" s="9" t="s">
        <v>34</v>
      </c>
      <c r="E5" s="10">
        <v>237</v>
      </c>
      <c r="F5" s="10">
        <v>30</v>
      </c>
      <c r="G5" s="11" t="s">
        <v>2</v>
      </c>
      <c r="H5" s="11">
        <v>2012</v>
      </c>
      <c r="I5" s="12">
        <v>958034</v>
      </c>
      <c r="J5" s="13" t="s">
        <v>41</v>
      </c>
    </row>
  </sheetData>
  <mergeCells count="1">
    <mergeCell ref="D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ASV Report April to Sep. 12</vt:lpstr>
      <vt:lpstr>Receipt Details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shree</cp:lastModifiedBy>
  <cp:lastPrinted>2012-10-15T10:28:11Z</cp:lastPrinted>
  <dcterms:created xsi:type="dcterms:W3CDTF">2012-10-15T10:27:42Z</dcterms:created>
  <dcterms:modified xsi:type="dcterms:W3CDTF">2012-11-01T12:15:41Z</dcterms:modified>
</cp:coreProperties>
</file>