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7965" activeTab="3"/>
  </bookViews>
  <sheets>
    <sheet name="Consolidated" sheetId="4" r:id="rId1"/>
    <sheet name="Detailed" sheetId="1" r:id="rId2"/>
    <sheet name="HPS" sheetId="5" r:id="rId3"/>
    <sheet name="HS" sheetId="6" r:id="rId4"/>
    <sheet name="Break-up" sheetId="7" r:id="rId5"/>
  </sheets>
  <calcPr calcId="125725"/>
</workbook>
</file>

<file path=xl/calcChain.xml><?xml version="1.0" encoding="utf-8"?>
<calcChain xmlns="http://schemas.openxmlformats.org/spreadsheetml/2006/main">
  <c r="E8" i="7"/>
  <c r="E13"/>
  <c r="E20"/>
  <c r="E24"/>
  <c r="E28"/>
  <c r="E32"/>
  <c r="E36"/>
  <c r="E40"/>
  <c r="E44"/>
  <c r="D5"/>
  <c r="D6"/>
  <c r="D7"/>
  <c r="D8"/>
  <c r="D9"/>
  <c r="D11"/>
  <c r="D12"/>
  <c r="D13"/>
  <c r="D14"/>
  <c r="D15"/>
  <c r="D1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"/>
  <c r="C5"/>
  <c r="E5" s="1"/>
  <c r="C6"/>
  <c r="E6" s="1"/>
  <c r="C7"/>
  <c r="E7" s="1"/>
  <c r="C8"/>
  <c r="C9"/>
  <c r="E9" s="1"/>
  <c r="C11"/>
  <c r="E11" s="1"/>
  <c r="C12"/>
  <c r="E12" s="1"/>
  <c r="C13"/>
  <c r="C14"/>
  <c r="E14" s="1"/>
  <c r="C15"/>
  <c r="E15" s="1"/>
  <c r="C19"/>
  <c r="E19" s="1"/>
  <c r="C20"/>
  <c r="C21"/>
  <c r="E21" s="1"/>
  <c r="C22"/>
  <c r="E22" s="1"/>
  <c r="C23"/>
  <c r="E23" s="1"/>
  <c r="C24"/>
  <c r="C25"/>
  <c r="E25" s="1"/>
  <c r="C26"/>
  <c r="E26" s="1"/>
  <c r="C27"/>
  <c r="E27" s="1"/>
  <c r="C28"/>
  <c r="C29"/>
  <c r="E29" s="1"/>
  <c r="C30"/>
  <c r="E30" s="1"/>
  <c r="C31"/>
  <c r="E31" s="1"/>
  <c r="C32"/>
  <c r="C33"/>
  <c r="E33" s="1"/>
  <c r="C34"/>
  <c r="E34" s="1"/>
  <c r="C35"/>
  <c r="E35" s="1"/>
  <c r="C36"/>
  <c r="C37"/>
  <c r="E37" s="1"/>
  <c r="C38"/>
  <c r="E38" s="1"/>
  <c r="C39"/>
  <c r="E39" s="1"/>
  <c r="C40"/>
  <c r="C41"/>
  <c r="E41" s="1"/>
  <c r="C42"/>
  <c r="E42" s="1"/>
  <c r="C43"/>
  <c r="E43" s="1"/>
  <c r="C44"/>
  <c r="C4"/>
  <c r="E4" s="1"/>
  <c r="H36"/>
  <c r="G36"/>
  <c r="G35"/>
  <c r="H35" s="1"/>
  <c r="G34"/>
  <c r="H34" s="1"/>
  <c r="G33"/>
  <c r="H33" s="1"/>
  <c r="G32"/>
  <c r="H32" s="1"/>
  <c r="G31"/>
  <c r="H31" s="1"/>
  <c r="G30"/>
  <c r="H30" s="1"/>
  <c r="G29"/>
  <c r="G27"/>
  <c r="H27" s="1"/>
  <c r="G26"/>
  <c r="H26" s="1"/>
  <c r="G25"/>
  <c r="H25" s="1"/>
  <c r="G24"/>
  <c r="G22"/>
  <c r="H22" s="1"/>
  <c r="G21"/>
  <c r="H21" s="1"/>
  <c r="G20"/>
  <c r="G18"/>
  <c r="H18" s="1"/>
  <c r="G17"/>
  <c r="H17" s="1"/>
  <c r="G15"/>
  <c r="H15" s="1"/>
  <c r="G14"/>
  <c r="H14" s="1"/>
  <c r="G13"/>
  <c r="H13" s="1"/>
  <c r="G12"/>
  <c r="G9"/>
  <c r="H9" s="1"/>
  <c r="G8"/>
  <c r="H8" s="1"/>
  <c r="G7"/>
  <c r="H7" s="1"/>
  <c r="G6"/>
  <c r="H6" s="1"/>
  <c r="G5"/>
  <c r="H5" s="1"/>
  <c r="G44" i="6"/>
  <c r="G43"/>
  <c r="G42"/>
  <c r="G41"/>
  <c r="G40"/>
  <c r="G39"/>
  <c r="G38"/>
  <c r="G37"/>
  <c r="I36"/>
  <c r="H36"/>
  <c r="F36"/>
  <c r="E36"/>
  <c r="D36"/>
  <c r="C36"/>
  <c r="G35"/>
  <c r="H35" s="1"/>
  <c r="I35" s="1"/>
  <c r="G34"/>
  <c r="H34" s="1"/>
  <c r="I34" s="1"/>
  <c r="G33"/>
  <c r="H33" s="1"/>
  <c r="I33" s="1"/>
  <c r="G32"/>
  <c r="H32" s="1"/>
  <c r="I32" s="1"/>
  <c r="G31"/>
  <c r="H31" s="1"/>
  <c r="I31" s="1"/>
  <c r="G30"/>
  <c r="H30" s="1"/>
  <c r="I30" s="1"/>
  <c r="G29"/>
  <c r="H29" s="1"/>
  <c r="F28"/>
  <c r="E28"/>
  <c r="D28"/>
  <c r="C28"/>
  <c r="C10" s="1"/>
  <c r="G27"/>
  <c r="H27" s="1"/>
  <c r="I27" s="1"/>
  <c r="G26"/>
  <c r="H26" s="1"/>
  <c r="I26" s="1"/>
  <c r="G25"/>
  <c r="H25" s="1"/>
  <c r="I25" s="1"/>
  <c r="G24"/>
  <c r="H24" s="1"/>
  <c r="G23"/>
  <c r="F23"/>
  <c r="E23"/>
  <c r="D23"/>
  <c r="C23"/>
  <c r="G22"/>
  <c r="H22" s="1"/>
  <c r="I22" s="1"/>
  <c r="G21"/>
  <c r="H21" s="1"/>
  <c r="I21" s="1"/>
  <c r="G20"/>
  <c r="H20" s="1"/>
  <c r="F19"/>
  <c r="E19"/>
  <c r="D19"/>
  <c r="C19"/>
  <c r="G18"/>
  <c r="H18" s="1"/>
  <c r="I18" s="1"/>
  <c r="G17"/>
  <c r="H17" s="1"/>
  <c r="G16"/>
  <c r="D16" i="7" s="1"/>
  <c r="F16" i="6"/>
  <c r="E16"/>
  <c r="D16"/>
  <c r="C16"/>
  <c r="G15"/>
  <c r="H15" s="1"/>
  <c r="I15" s="1"/>
  <c r="G14"/>
  <c r="H14" s="1"/>
  <c r="I14" s="1"/>
  <c r="G13"/>
  <c r="H13" s="1"/>
  <c r="I13" s="1"/>
  <c r="G12"/>
  <c r="H12" s="1"/>
  <c r="G11"/>
  <c r="F11"/>
  <c r="E11"/>
  <c r="D11"/>
  <c r="C11"/>
  <c r="F10"/>
  <c r="D10"/>
  <c r="G9"/>
  <c r="H9" s="1"/>
  <c r="I9" s="1"/>
  <c r="G8"/>
  <c r="H8" s="1"/>
  <c r="I8" s="1"/>
  <c r="G7"/>
  <c r="H7" s="1"/>
  <c r="I7" s="1"/>
  <c r="G6"/>
  <c r="H6" s="1"/>
  <c r="I6" s="1"/>
  <c r="G5"/>
  <c r="H5" s="1"/>
  <c r="I5" s="1"/>
  <c r="F4"/>
  <c r="E4"/>
  <c r="D4"/>
  <c r="C4"/>
  <c r="G44" i="5"/>
  <c r="G43"/>
  <c r="G42"/>
  <c r="G41"/>
  <c r="G40"/>
  <c r="G39"/>
  <c r="G38"/>
  <c r="G37"/>
  <c r="I36"/>
  <c r="H36"/>
  <c r="F36"/>
  <c r="E36"/>
  <c r="D36"/>
  <c r="C36"/>
  <c r="G35"/>
  <c r="H35" s="1"/>
  <c r="I35" s="1"/>
  <c r="G34"/>
  <c r="H34" s="1"/>
  <c r="I34" s="1"/>
  <c r="G33"/>
  <c r="H33" s="1"/>
  <c r="I33" s="1"/>
  <c r="G32"/>
  <c r="H32" s="1"/>
  <c r="I32" s="1"/>
  <c r="G31"/>
  <c r="H31" s="1"/>
  <c r="I31" s="1"/>
  <c r="G30"/>
  <c r="H30" s="1"/>
  <c r="I30" s="1"/>
  <c r="G29"/>
  <c r="H29" s="1"/>
  <c r="F28"/>
  <c r="E28"/>
  <c r="D28"/>
  <c r="C28"/>
  <c r="G27"/>
  <c r="H27" s="1"/>
  <c r="I27" s="1"/>
  <c r="H26"/>
  <c r="I26" s="1"/>
  <c r="G26"/>
  <c r="G25"/>
  <c r="H25" s="1"/>
  <c r="I25" s="1"/>
  <c r="G24"/>
  <c r="H24" s="1"/>
  <c r="I24" s="1"/>
  <c r="I23" s="1"/>
  <c r="F23"/>
  <c r="E23"/>
  <c r="D23"/>
  <c r="C23"/>
  <c r="G22"/>
  <c r="H22" s="1"/>
  <c r="I22" s="1"/>
  <c r="G21"/>
  <c r="H21" s="1"/>
  <c r="I21" s="1"/>
  <c r="G20"/>
  <c r="H20" s="1"/>
  <c r="I20" s="1"/>
  <c r="I19" s="1"/>
  <c r="F19"/>
  <c r="E19"/>
  <c r="D19"/>
  <c r="C19"/>
  <c r="G18"/>
  <c r="H18" s="1"/>
  <c r="I18" s="1"/>
  <c r="G17"/>
  <c r="H17" s="1"/>
  <c r="F16"/>
  <c r="E16"/>
  <c r="D16"/>
  <c r="C16"/>
  <c r="G15"/>
  <c r="H15" s="1"/>
  <c r="I15" s="1"/>
  <c r="G14"/>
  <c r="H14" s="1"/>
  <c r="I14" s="1"/>
  <c r="G13"/>
  <c r="H13" s="1"/>
  <c r="I13" s="1"/>
  <c r="G12"/>
  <c r="H12" s="1"/>
  <c r="I12" s="1"/>
  <c r="I11" s="1"/>
  <c r="G11"/>
  <c r="F11"/>
  <c r="E11"/>
  <c r="D11"/>
  <c r="C11"/>
  <c r="G9"/>
  <c r="H9" s="1"/>
  <c r="I9" s="1"/>
  <c r="G8"/>
  <c r="H8" s="1"/>
  <c r="I8" s="1"/>
  <c r="G7"/>
  <c r="H7" s="1"/>
  <c r="I7" s="1"/>
  <c r="G6"/>
  <c r="H6" s="1"/>
  <c r="I6" s="1"/>
  <c r="G5"/>
  <c r="H5" s="1"/>
  <c r="F4"/>
  <c r="E4"/>
  <c r="D4"/>
  <c r="C4"/>
  <c r="C13" i="4"/>
  <c r="E19"/>
  <c r="C20"/>
  <c r="D19"/>
  <c r="E18"/>
  <c r="D18"/>
  <c r="C21"/>
  <c r="C19"/>
  <c r="C18"/>
  <c r="D21"/>
  <c r="E21"/>
  <c r="G38" i="1"/>
  <c r="G39"/>
  <c r="G40"/>
  <c r="G41"/>
  <c r="G42"/>
  <c r="G43"/>
  <c r="G44"/>
  <c r="G37"/>
  <c r="D36"/>
  <c r="E36"/>
  <c r="F36"/>
  <c r="G36"/>
  <c r="H36"/>
  <c r="I36"/>
  <c r="C36"/>
  <c r="G30"/>
  <c r="H30" s="1"/>
  <c r="I30" s="1"/>
  <c r="G31"/>
  <c r="H31" s="1"/>
  <c r="I31" s="1"/>
  <c r="G32"/>
  <c r="H32" s="1"/>
  <c r="I32" s="1"/>
  <c r="G33"/>
  <c r="H33" s="1"/>
  <c r="I33" s="1"/>
  <c r="G34"/>
  <c r="H34" s="1"/>
  <c r="I34" s="1"/>
  <c r="G35"/>
  <c r="H35" s="1"/>
  <c r="I35" s="1"/>
  <c r="G29"/>
  <c r="H29" s="1"/>
  <c r="D28"/>
  <c r="E28"/>
  <c r="F28"/>
  <c r="C28"/>
  <c r="G25"/>
  <c r="H25" s="1"/>
  <c r="I25" s="1"/>
  <c r="G26"/>
  <c r="H26" s="1"/>
  <c r="I26" s="1"/>
  <c r="G27"/>
  <c r="H27" s="1"/>
  <c r="I27" s="1"/>
  <c r="G24"/>
  <c r="H24" s="1"/>
  <c r="D23"/>
  <c r="E23"/>
  <c r="F23"/>
  <c r="G23"/>
  <c r="C23"/>
  <c r="G21"/>
  <c r="H21" s="1"/>
  <c r="I21" s="1"/>
  <c r="G22"/>
  <c r="H22" s="1"/>
  <c r="I22" s="1"/>
  <c r="G20"/>
  <c r="H20" s="1"/>
  <c r="D19"/>
  <c r="E19"/>
  <c r="F19"/>
  <c r="C19"/>
  <c r="G18"/>
  <c r="H18" s="1"/>
  <c r="I18" s="1"/>
  <c r="G17"/>
  <c r="H17" s="1"/>
  <c r="D16"/>
  <c r="E16"/>
  <c r="F16"/>
  <c r="C16"/>
  <c r="G13"/>
  <c r="H13" s="1"/>
  <c r="I13" s="1"/>
  <c r="G14"/>
  <c r="H14" s="1"/>
  <c r="I14" s="1"/>
  <c r="G15"/>
  <c r="H15" s="1"/>
  <c r="I15" s="1"/>
  <c r="G12"/>
  <c r="H12" s="1"/>
  <c r="D11"/>
  <c r="D10" s="1"/>
  <c r="E11"/>
  <c r="F11"/>
  <c r="F10" s="1"/>
  <c r="G11"/>
  <c r="C11"/>
  <c r="C10" s="1"/>
  <c r="D4"/>
  <c r="E4"/>
  <c r="F4"/>
  <c r="C4"/>
  <c r="C45" s="1"/>
  <c r="G6"/>
  <c r="H6" s="1"/>
  <c r="I6" s="1"/>
  <c r="G7"/>
  <c r="H7" s="1"/>
  <c r="I7" s="1"/>
  <c r="G8"/>
  <c r="H8" s="1"/>
  <c r="I8" s="1"/>
  <c r="G9"/>
  <c r="H9" s="1"/>
  <c r="I9" s="1"/>
  <c r="G5"/>
  <c r="H5" s="1"/>
  <c r="E10" l="1"/>
  <c r="E45" s="1"/>
  <c r="C18" i="7"/>
  <c r="C17"/>
  <c r="E17" s="1"/>
  <c r="D18"/>
  <c r="E18" s="1"/>
  <c r="H4"/>
  <c r="F45" i="6"/>
  <c r="G23" i="5"/>
  <c r="G19"/>
  <c r="G19" i="6"/>
  <c r="D10" i="5"/>
  <c r="F10"/>
  <c r="F45" s="1"/>
  <c r="E10" i="6"/>
  <c r="E45" s="1"/>
  <c r="G36"/>
  <c r="G36" i="5"/>
  <c r="C45" i="6"/>
  <c r="H12" i="7"/>
  <c r="H11" s="1"/>
  <c r="G11"/>
  <c r="H20"/>
  <c r="H19" s="1"/>
  <c r="G19"/>
  <c r="H24"/>
  <c r="H23" s="1"/>
  <c r="G23"/>
  <c r="H29"/>
  <c r="H28" s="1"/>
  <c r="G28"/>
  <c r="H16"/>
  <c r="G4"/>
  <c r="G16"/>
  <c r="D45" i="5"/>
  <c r="D45" i="6"/>
  <c r="G28"/>
  <c r="G10" s="1"/>
  <c r="D10" i="7" s="1"/>
  <c r="E10" i="5"/>
  <c r="E45" s="1"/>
  <c r="C10"/>
  <c r="C45" s="1"/>
  <c r="G4" i="6"/>
  <c r="I12"/>
  <c r="I11" s="1"/>
  <c r="H11"/>
  <c r="I20"/>
  <c r="I19" s="1"/>
  <c r="H19"/>
  <c r="I24"/>
  <c r="I23" s="1"/>
  <c r="H23"/>
  <c r="I4"/>
  <c r="I17"/>
  <c r="I16" s="1"/>
  <c r="H16"/>
  <c r="I29"/>
  <c r="I28" s="1"/>
  <c r="H28"/>
  <c r="H4"/>
  <c r="I5" i="5"/>
  <c r="I4" s="1"/>
  <c r="H4"/>
  <c r="I17"/>
  <c r="I16" s="1"/>
  <c r="H16"/>
  <c r="I29"/>
  <c r="I28" s="1"/>
  <c r="H28"/>
  <c r="G4"/>
  <c r="H11"/>
  <c r="G16"/>
  <c r="H19"/>
  <c r="H23"/>
  <c r="G28"/>
  <c r="H4" i="1"/>
  <c r="I5"/>
  <c r="I4" s="1"/>
  <c r="H11"/>
  <c r="I12"/>
  <c r="I17"/>
  <c r="I16" s="1"/>
  <c r="H16"/>
  <c r="H19"/>
  <c r="I20"/>
  <c r="H23"/>
  <c r="I24"/>
  <c r="H28"/>
  <c r="I29"/>
  <c r="I28" s="1"/>
  <c r="I11"/>
  <c r="I23"/>
  <c r="F45"/>
  <c r="D45"/>
  <c r="I19"/>
  <c r="G4"/>
  <c r="G28"/>
  <c r="G19"/>
  <c r="G16"/>
  <c r="G10" s="1"/>
  <c r="C16" i="7" l="1"/>
  <c r="E16" s="1"/>
  <c r="D45"/>
  <c r="G45" i="6"/>
  <c r="H10" i="7"/>
  <c r="H45" s="1"/>
  <c r="G10"/>
  <c r="G45" s="1"/>
  <c r="G10" i="5"/>
  <c r="I10"/>
  <c r="I45" s="1"/>
  <c r="H10" i="6"/>
  <c r="H45" s="1"/>
  <c r="I10"/>
  <c r="I45" s="1"/>
  <c r="G45" i="5"/>
  <c r="H10"/>
  <c r="H45" s="1"/>
  <c r="I10" i="1"/>
  <c r="I45" s="1"/>
  <c r="H10"/>
  <c r="H45" s="1"/>
  <c r="G45"/>
  <c r="E5" i="4"/>
  <c r="E12" s="1"/>
  <c r="C5"/>
  <c r="C12" s="1"/>
  <c r="D5"/>
  <c r="D12" s="1"/>
  <c r="C45" i="7" l="1"/>
  <c r="E45" s="1"/>
  <c r="C10"/>
  <c r="E10" s="1"/>
</calcChain>
</file>

<file path=xl/sharedStrings.xml><?xml version="1.0" encoding="utf-8"?>
<sst xmlns="http://schemas.openxmlformats.org/spreadsheetml/2006/main" count="414" uniqueCount="104">
  <si>
    <t>Swami Vivekananda Youth Movement</t>
  </si>
  <si>
    <t>Vignyana Vahini Budget</t>
  </si>
  <si>
    <t>Activities</t>
  </si>
  <si>
    <t>Budget 2012 2013</t>
  </si>
  <si>
    <t>Budget 2013 2014</t>
  </si>
  <si>
    <t>Budget 2014 2015</t>
  </si>
  <si>
    <t>A</t>
  </si>
  <si>
    <t>Personnel Cost</t>
  </si>
  <si>
    <t>A.1</t>
  </si>
  <si>
    <t>Program Manager (1)</t>
  </si>
  <si>
    <t>A.2</t>
  </si>
  <si>
    <t>Program Coordinator (1)</t>
  </si>
  <si>
    <t>A.3</t>
  </si>
  <si>
    <t>Facilitator (1)</t>
  </si>
  <si>
    <t>A.4</t>
  </si>
  <si>
    <t>Office Manager &amp; Facilitator (1)</t>
  </si>
  <si>
    <t>A.5</t>
  </si>
  <si>
    <t>Sector Head (1)</t>
  </si>
  <si>
    <t>B</t>
  </si>
  <si>
    <t>Recurring Cost</t>
  </si>
  <si>
    <t>B.1</t>
  </si>
  <si>
    <t>Technical &amp; resource support</t>
  </si>
  <si>
    <t>B.1.1</t>
  </si>
  <si>
    <t>Equipment &amp; chemicals</t>
  </si>
  <si>
    <t>B.1.2</t>
  </si>
  <si>
    <t>Books, CDs &amp; DVDs</t>
  </si>
  <si>
    <t>B.1.3</t>
  </si>
  <si>
    <t>Other materials</t>
  </si>
  <si>
    <t>B.1.4</t>
  </si>
  <si>
    <t>Worksheets</t>
  </si>
  <si>
    <t>B.2</t>
  </si>
  <si>
    <t>Travel &amp; Conveyance of Mobile lab</t>
  </si>
  <si>
    <t>B.2.1</t>
  </si>
  <si>
    <t>Vehicle travel</t>
  </si>
  <si>
    <t>B.2.2</t>
  </si>
  <si>
    <t>Staff travel &amp; food</t>
  </si>
  <si>
    <t>B.3</t>
  </si>
  <si>
    <t>Capacity building</t>
  </si>
  <si>
    <t>B.3.1</t>
  </si>
  <si>
    <t>Teachers' training</t>
  </si>
  <si>
    <t>B.3.2</t>
  </si>
  <si>
    <t>Staff training &amp; exposure</t>
  </si>
  <si>
    <t>B.3.3</t>
  </si>
  <si>
    <t>Students' training</t>
  </si>
  <si>
    <t>B.4</t>
  </si>
  <si>
    <t>Events</t>
  </si>
  <si>
    <t>B.4.1</t>
  </si>
  <si>
    <t>School based events</t>
  </si>
  <si>
    <t>B.4.2</t>
  </si>
  <si>
    <t>Science calendar</t>
  </si>
  <si>
    <t>B.4.3</t>
  </si>
  <si>
    <t>Career guidance</t>
  </si>
  <si>
    <t>B.4.4</t>
  </si>
  <si>
    <t>Community Radio Programs</t>
  </si>
  <si>
    <t>B.5</t>
  </si>
  <si>
    <t>Operational Expenses</t>
  </si>
  <si>
    <t>B.5.1</t>
  </si>
  <si>
    <t>Office rent</t>
  </si>
  <si>
    <t>B.5.2</t>
  </si>
  <si>
    <t>Stationery &amp; other expenses</t>
  </si>
  <si>
    <t>B.5.3</t>
  </si>
  <si>
    <t>Phone calls</t>
  </si>
  <si>
    <t>B.5.4</t>
  </si>
  <si>
    <t>Annual report</t>
  </si>
  <si>
    <t>B.5.5</t>
  </si>
  <si>
    <t>Teachers' meeting</t>
  </si>
  <si>
    <t>B.5.6</t>
  </si>
  <si>
    <t>Website setup &amp; maintenance</t>
  </si>
  <si>
    <t>B.5.7</t>
  </si>
  <si>
    <t>Accounting &amp; Auditing Expenses</t>
  </si>
  <si>
    <t>C</t>
  </si>
  <si>
    <t>Capital cost</t>
  </si>
  <si>
    <t>C.1</t>
  </si>
  <si>
    <t>Mobile lab vehicle</t>
  </si>
  <si>
    <t>C.2</t>
  </si>
  <si>
    <t>Laptop &amp; Projector</t>
  </si>
  <si>
    <t>C.3</t>
  </si>
  <si>
    <t>Office Computer &amp; Printer</t>
  </si>
  <si>
    <t>C.4</t>
  </si>
  <si>
    <t>Vehicle UPS system</t>
  </si>
  <si>
    <t>C.5</t>
  </si>
  <si>
    <t>Vehicle &amp; office equipment</t>
  </si>
  <si>
    <t>C.6</t>
  </si>
  <si>
    <t>Phone</t>
  </si>
  <si>
    <t>C.7</t>
  </si>
  <si>
    <t>Telescope assembly</t>
  </si>
  <si>
    <t>C.8</t>
  </si>
  <si>
    <t>Microscope &amp; slides</t>
  </si>
  <si>
    <t>Total Budget</t>
  </si>
  <si>
    <t>S.No</t>
  </si>
  <si>
    <t>2012 2013 1st Quarter</t>
  </si>
  <si>
    <t>2012 2013 2nd Quarter</t>
  </si>
  <si>
    <t>2012 2013 3rd Quarter</t>
  </si>
  <si>
    <t>2012 2013 4th Quarter</t>
  </si>
  <si>
    <t>Vignyana Vahini Budget (%)</t>
  </si>
  <si>
    <t>Budget 2012 2013 (%)</t>
  </si>
  <si>
    <t>Budget 2013 2014 (%)</t>
  </si>
  <si>
    <t>Budget 2014 2015 (%)</t>
  </si>
  <si>
    <t>Grand Total</t>
  </si>
  <si>
    <t>HPS</t>
  </si>
  <si>
    <t>HS</t>
  </si>
  <si>
    <t>Total</t>
  </si>
  <si>
    <t>Vignyana Vahini Budget - HPS</t>
  </si>
  <si>
    <t>Vignyana Vahini Budget - HS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</si>
</sst>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[$Rs.-4009]\ * #,##0_ ;_ [$Rs.-4009]\ * \-#,##0_ ;_ [$Rs.-4009]\ * &quot;-&quot;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5" borderId="2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2" fillId="5" borderId="4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3" sqref="C13:E13"/>
    </sheetView>
  </sheetViews>
  <sheetFormatPr defaultRowHeight="15"/>
  <cols>
    <col min="1" max="1" width="9.140625" style="1"/>
    <col min="2" max="2" width="32.85546875" customWidth="1"/>
    <col min="3" max="5" width="13.7109375" customWidth="1"/>
  </cols>
  <sheetData>
    <row r="1" spans="1:5" ht="15.75">
      <c r="A1" s="18" t="s">
        <v>0</v>
      </c>
      <c r="B1" s="19"/>
      <c r="C1" s="19"/>
      <c r="D1" s="19"/>
      <c r="E1" s="20"/>
    </row>
    <row r="2" spans="1:5" ht="15.75">
      <c r="A2" s="18" t="s">
        <v>1</v>
      </c>
      <c r="B2" s="19"/>
      <c r="C2" s="19"/>
      <c r="D2" s="19"/>
      <c r="E2" s="20"/>
    </row>
    <row r="3" spans="1:5" ht="30">
      <c r="A3" s="5" t="s">
        <v>89</v>
      </c>
      <c r="B3" s="5" t="s">
        <v>2</v>
      </c>
      <c r="C3" s="6" t="s">
        <v>3</v>
      </c>
      <c r="D3" s="6" t="s">
        <v>4</v>
      </c>
      <c r="E3" s="6" t="s">
        <v>5</v>
      </c>
    </row>
    <row r="4" spans="1:5" s="9" customFormat="1">
      <c r="A4" s="7" t="s">
        <v>6</v>
      </c>
      <c r="B4" s="7" t="s">
        <v>7</v>
      </c>
      <c r="C4" s="7">
        <v>540000</v>
      </c>
      <c r="D4" s="7">
        <v>594000</v>
      </c>
      <c r="E4" s="7">
        <v>653400</v>
      </c>
    </row>
    <row r="5" spans="1:5" s="9" customFormat="1">
      <c r="A5" s="7" t="s">
        <v>18</v>
      </c>
      <c r="B5" s="7" t="s">
        <v>19</v>
      </c>
      <c r="C5" s="7">
        <f>C6+C7+C8+C9+C10</f>
        <v>943000</v>
      </c>
      <c r="D5" s="7">
        <f>D6+D7+D8+D9+D10</f>
        <v>1037300</v>
      </c>
      <c r="E5" s="7">
        <f>E6+E7+E8+E9+E10</f>
        <v>1141030</v>
      </c>
    </row>
    <row r="6" spans="1:5">
      <c r="A6" s="10" t="s">
        <v>20</v>
      </c>
      <c r="B6" s="10" t="s">
        <v>21</v>
      </c>
      <c r="C6" s="10">
        <v>373000</v>
      </c>
      <c r="D6" s="10">
        <v>410300</v>
      </c>
      <c r="E6" s="10">
        <v>451330</v>
      </c>
    </row>
    <row r="7" spans="1:5">
      <c r="A7" s="10" t="s">
        <v>30</v>
      </c>
      <c r="B7" s="10" t="s">
        <v>31</v>
      </c>
      <c r="C7" s="10">
        <v>161000</v>
      </c>
      <c r="D7" s="10">
        <v>177100</v>
      </c>
      <c r="E7" s="10">
        <v>194810</v>
      </c>
    </row>
    <row r="8" spans="1:5">
      <c r="A8" s="10" t="s">
        <v>36</v>
      </c>
      <c r="B8" s="10" t="s">
        <v>37</v>
      </c>
      <c r="C8" s="10">
        <v>60000</v>
      </c>
      <c r="D8" s="10">
        <v>66000</v>
      </c>
      <c r="E8" s="10">
        <v>72600</v>
      </c>
    </row>
    <row r="9" spans="1:5">
      <c r="A9" s="10" t="s">
        <v>44</v>
      </c>
      <c r="B9" s="10" t="s">
        <v>45</v>
      </c>
      <c r="C9" s="10">
        <v>258000</v>
      </c>
      <c r="D9" s="10">
        <v>283800</v>
      </c>
      <c r="E9" s="10">
        <v>312180</v>
      </c>
    </row>
    <row r="10" spans="1:5">
      <c r="A10" s="10" t="s">
        <v>54</v>
      </c>
      <c r="B10" s="10" t="s">
        <v>55</v>
      </c>
      <c r="C10" s="10">
        <v>91000</v>
      </c>
      <c r="D10" s="10">
        <v>100100</v>
      </c>
      <c r="E10" s="10">
        <v>110110</v>
      </c>
    </row>
    <row r="11" spans="1:5" s="9" customFormat="1">
      <c r="A11" s="7" t="s">
        <v>70</v>
      </c>
      <c r="B11" s="7" t="s">
        <v>71</v>
      </c>
      <c r="C11" s="7">
        <v>907000</v>
      </c>
      <c r="D11" s="7">
        <v>0</v>
      </c>
      <c r="E11" s="7">
        <v>0</v>
      </c>
    </row>
    <row r="12" spans="1:5">
      <c r="A12" s="12"/>
      <c r="B12" s="13" t="s">
        <v>88</v>
      </c>
      <c r="C12" s="14">
        <f>C4+C5+C11</f>
        <v>2390000</v>
      </c>
      <c r="D12" s="14">
        <f>D4+D5+D11</f>
        <v>1631300</v>
      </c>
      <c r="E12" s="14">
        <f>E4+E5+E11</f>
        <v>1794430</v>
      </c>
    </row>
    <row r="13" spans="1:5">
      <c r="A13" s="12"/>
      <c r="B13" s="13" t="s">
        <v>98</v>
      </c>
      <c r="C13" s="21">
        <f>SUM(C12:E12)</f>
        <v>5815730</v>
      </c>
      <c r="D13" s="22"/>
      <c r="E13" s="23"/>
    </row>
    <row r="15" spans="1:5" ht="15.75">
      <c r="A15" s="18" t="s">
        <v>0</v>
      </c>
      <c r="B15" s="19"/>
      <c r="C15" s="19"/>
      <c r="D15" s="19"/>
      <c r="E15" s="20"/>
    </row>
    <row r="16" spans="1:5" ht="15.75">
      <c r="A16" s="18" t="s">
        <v>94</v>
      </c>
      <c r="B16" s="19"/>
      <c r="C16" s="19"/>
      <c r="D16" s="19"/>
      <c r="E16" s="20"/>
    </row>
    <row r="17" spans="1:5" ht="30">
      <c r="A17" s="5" t="s">
        <v>89</v>
      </c>
      <c r="B17" s="5" t="s">
        <v>2</v>
      </c>
      <c r="C17" s="6" t="s">
        <v>95</v>
      </c>
      <c r="D17" s="6" t="s">
        <v>96</v>
      </c>
      <c r="E17" s="6" t="s">
        <v>97</v>
      </c>
    </row>
    <row r="18" spans="1:5">
      <c r="A18" s="7" t="s">
        <v>6</v>
      </c>
      <c r="B18" s="7" t="s">
        <v>7</v>
      </c>
      <c r="C18" s="15">
        <f>540000/2390000%</f>
        <v>22.594142259414227</v>
      </c>
      <c r="D18" s="15">
        <f>594000/1631300%</f>
        <v>36.412677006068776</v>
      </c>
      <c r="E18" s="15">
        <f>653400/1794430%</f>
        <v>36.412677006068783</v>
      </c>
    </row>
    <row r="19" spans="1:5">
      <c r="A19" s="7" t="s">
        <v>18</v>
      </c>
      <c r="B19" s="7" t="s">
        <v>19</v>
      </c>
      <c r="C19" s="15">
        <f>943000/2390000%</f>
        <v>39.456066945606693</v>
      </c>
      <c r="D19" s="15">
        <f>1037300/1631300%</f>
        <v>63.587322993931224</v>
      </c>
      <c r="E19" s="15">
        <f>1141030/1794430%</f>
        <v>63.587322993931224</v>
      </c>
    </row>
    <row r="20" spans="1:5">
      <c r="A20" s="7" t="s">
        <v>70</v>
      </c>
      <c r="B20" s="7" t="s">
        <v>71</v>
      </c>
      <c r="C20" s="15">
        <f>907000/2390000%</f>
        <v>37.94979079497908</v>
      </c>
      <c r="D20" s="15">
        <v>0</v>
      </c>
      <c r="E20" s="15">
        <v>0</v>
      </c>
    </row>
    <row r="21" spans="1:5">
      <c r="A21" s="12"/>
      <c r="B21" s="13" t="s">
        <v>88</v>
      </c>
      <c r="C21" s="14">
        <f>2390000/2390000%</f>
        <v>100</v>
      </c>
      <c r="D21" s="14">
        <f>D18+D19+D20</f>
        <v>100</v>
      </c>
      <c r="E21" s="14">
        <f>E18+E19+E20</f>
        <v>100</v>
      </c>
    </row>
  </sheetData>
  <mergeCells count="5">
    <mergeCell ref="A1:E1"/>
    <mergeCell ref="A2:E2"/>
    <mergeCell ref="A15:E15"/>
    <mergeCell ref="A16:E16"/>
    <mergeCell ref="C13:E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8" sqref="E18"/>
    </sheetView>
  </sheetViews>
  <sheetFormatPr defaultRowHeight="15"/>
  <cols>
    <col min="1" max="1" width="9.140625" style="1"/>
    <col min="2" max="2" width="32.85546875" customWidth="1"/>
    <col min="3" max="9" width="13.7109375" customWidth="1"/>
  </cols>
  <sheetData>
    <row r="1" spans="1:9" ht="15.75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20"/>
    </row>
    <row r="3" spans="1:9" ht="30">
      <c r="A3" s="5" t="s">
        <v>89</v>
      </c>
      <c r="B3" s="5" t="s">
        <v>2</v>
      </c>
      <c r="C3" s="6" t="s">
        <v>90</v>
      </c>
      <c r="D3" s="6" t="s">
        <v>91</v>
      </c>
      <c r="E3" s="6" t="s">
        <v>92</v>
      </c>
      <c r="F3" s="6" t="s">
        <v>93</v>
      </c>
      <c r="G3" s="6" t="s">
        <v>3</v>
      </c>
      <c r="H3" s="6" t="s">
        <v>4</v>
      </c>
      <c r="I3" s="6" t="s">
        <v>5</v>
      </c>
    </row>
    <row r="4" spans="1:9" s="9" customFormat="1">
      <c r="A4" s="7" t="s">
        <v>6</v>
      </c>
      <c r="B4" s="7" t="s">
        <v>7</v>
      </c>
      <c r="C4" s="7">
        <f>SUM(C5:C9)</f>
        <v>135000</v>
      </c>
      <c r="D4" s="7">
        <f t="shared" ref="D4:I4" si="0">SUM(D5:D9)</f>
        <v>135000</v>
      </c>
      <c r="E4" s="7">
        <f t="shared" si="0"/>
        <v>135000</v>
      </c>
      <c r="F4" s="7">
        <f t="shared" si="0"/>
        <v>135000</v>
      </c>
      <c r="G4" s="7">
        <f t="shared" si="0"/>
        <v>540000</v>
      </c>
      <c r="H4" s="7">
        <f t="shared" si="0"/>
        <v>594000</v>
      </c>
      <c r="I4" s="7">
        <f t="shared" si="0"/>
        <v>653400</v>
      </c>
    </row>
    <row r="5" spans="1:9">
      <c r="A5" s="3" t="s">
        <v>8</v>
      </c>
      <c r="B5" s="3" t="s">
        <v>9</v>
      </c>
      <c r="C5" s="4">
        <v>45000</v>
      </c>
      <c r="D5" s="4">
        <v>45000</v>
      </c>
      <c r="E5" s="4">
        <v>45000</v>
      </c>
      <c r="F5" s="4">
        <v>45000</v>
      </c>
      <c r="G5" s="3">
        <f>SUM(C5:F5)</f>
        <v>180000</v>
      </c>
      <c r="H5" s="3">
        <f>G5*11/10</f>
        <v>198000</v>
      </c>
      <c r="I5" s="3">
        <f>H5*11/10</f>
        <v>217800</v>
      </c>
    </row>
    <row r="6" spans="1:9">
      <c r="A6" s="3" t="s">
        <v>10</v>
      </c>
      <c r="B6" s="3" t="s">
        <v>11</v>
      </c>
      <c r="C6" s="4">
        <v>30000</v>
      </c>
      <c r="D6" s="4">
        <v>30000</v>
      </c>
      <c r="E6" s="4">
        <v>30000</v>
      </c>
      <c r="F6" s="4">
        <v>30000</v>
      </c>
      <c r="G6" s="3">
        <f t="shared" ref="G6:G9" si="1">SUM(C6:F6)</f>
        <v>120000</v>
      </c>
      <c r="H6" s="3">
        <f t="shared" ref="H6:I6" si="2">G6*11/10</f>
        <v>132000</v>
      </c>
      <c r="I6" s="3">
        <f t="shared" si="2"/>
        <v>145200</v>
      </c>
    </row>
    <row r="7" spans="1:9">
      <c r="A7" s="3" t="s">
        <v>12</v>
      </c>
      <c r="B7" s="3" t="s">
        <v>13</v>
      </c>
      <c r="C7" s="4">
        <v>22500</v>
      </c>
      <c r="D7" s="4">
        <v>22500</v>
      </c>
      <c r="E7" s="4">
        <v>22500</v>
      </c>
      <c r="F7" s="4">
        <v>22500</v>
      </c>
      <c r="G7" s="3">
        <f t="shared" si="1"/>
        <v>90000</v>
      </c>
      <c r="H7" s="3">
        <f t="shared" ref="H7:I7" si="3">G7*11/10</f>
        <v>99000</v>
      </c>
      <c r="I7" s="3">
        <f t="shared" si="3"/>
        <v>108900</v>
      </c>
    </row>
    <row r="8" spans="1:9">
      <c r="A8" s="3" t="s">
        <v>14</v>
      </c>
      <c r="B8" s="3" t="s">
        <v>15</v>
      </c>
      <c r="C8" s="4">
        <v>22500</v>
      </c>
      <c r="D8" s="4">
        <v>22500</v>
      </c>
      <c r="E8" s="4">
        <v>22500</v>
      </c>
      <c r="F8" s="4">
        <v>22500</v>
      </c>
      <c r="G8" s="3">
        <f t="shared" si="1"/>
        <v>90000</v>
      </c>
      <c r="H8" s="3">
        <f t="shared" ref="H8:I8" si="4">G8*11/10</f>
        <v>99000</v>
      </c>
      <c r="I8" s="3">
        <f t="shared" si="4"/>
        <v>108900</v>
      </c>
    </row>
    <row r="9" spans="1:9">
      <c r="A9" s="3" t="s">
        <v>16</v>
      </c>
      <c r="B9" s="3" t="s">
        <v>17</v>
      </c>
      <c r="C9" s="4">
        <v>15000</v>
      </c>
      <c r="D9" s="4">
        <v>15000</v>
      </c>
      <c r="E9" s="4">
        <v>15000</v>
      </c>
      <c r="F9" s="4">
        <v>15000</v>
      </c>
      <c r="G9" s="3">
        <f t="shared" si="1"/>
        <v>60000</v>
      </c>
      <c r="H9" s="3">
        <f t="shared" ref="H9:I9" si="5">G9*11/10</f>
        <v>66000</v>
      </c>
      <c r="I9" s="3">
        <f t="shared" si="5"/>
        <v>72600</v>
      </c>
    </row>
    <row r="10" spans="1:9" s="9" customFormat="1">
      <c r="A10" s="7" t="s">
        <v>18</v>
      </c>
      <c r="B10" s="7" t="s">
        <v>19</v>
      </c>
      <c r="C10" s="7">
        <f>C11+C16+C19+C23+C28</f>
        <v>267600</v>
      </c>
      <c r="D10" s="7">
        <f t="shared" ref="D10:I10" si="6">D11+D16+D19+D23+D28</f>
        <v>155400</v>
      </c>
      <c r="E10" s="7">
        <f t="shared" si="6"/>
        <v>270100</v>
      </c>
      <c r="F10" s="7">
        <f t="shared" si="6"/>
        <v>249900</v>
      </c>
      <c r="G10" s="7">
        <f t="shared" si="6"/>
        <v>943000</v>
      </c>
      <c r="H10" s="7">
        <f t="shared" si="6"/>
        <v>1037300</v>
      </c>
      <c r="I10" s="7">
        <f t="shared" si="6"/>
        <v>1141030</v>
      </c>
    </row>
    <row r="11" spans="1:9">
      <c r="A11" s="10" t="s">
        <v>20</v>
      </c>
      <c r="B11" s="10" t="s">
        <v>21</v>
      </c>
      <c r="C11" s="10">
        <f>SUM(C12:C15)</f>
        <v>218000</v>
      </c>
      <c r="D11" s="10">
        <f t="shared" ref="D11:I11" si="7">SUM(D12:D15)</f>
        <v>22500</v>
      </c>
      <c r="E11" s="10">
        <f t="shared" si="7"/>
        <v>80000</v>
      </c>
      <c r="F11" s="10">
        <f t="shared" si="7"/>
        <v>52500</v>
      </c>
      <c r="G11" s="10">
        <f t="shared" si="7"/>
        <v>373000</v>
      </c>
      <c r="H11" s="10">
        <f t="shared" si="7"/>
        <v>410300</v>
      </c>
      <c r="I11" s="10">
        <f t="shared" si="7"/>
        <v>451330</v>
      </c>
    </row>
    <row r="12" spans="1:9">
      <c r="A12" s="3" t="s">
        <v>22</v>
      </c>
      <c r="B12" s="3" t="s">
        <v>23</v>
      </c>
      <c r="C12" s="4">
        <v>135000</v>
      </c>
      <c r="D12" s="4">
        <v>8000</v>
      </c>
      <c r="E12" s="4">
        <v>25000</v>
      </c>
      <c r="F12" s="4">
        <v>8000</v>
      </c>
      <c r="G12" s="3">
        <f>SUM(C12:F12)</f>
        <v>176000</v>
      </c>
      <c r="H12" s="3">
        <f>G12*11/10</f>
        <v>193600</v>
      </c>
      <c r="I12" s="3">
        <f>H12*11/10</f>
        <v>212960</v>
      </c>
    </row>
    <row r="13" spans="1:9">
      <c r="A13" s="3" t="s">
        <v>24</v>
      </c>
      <c r="B13" s="3" t="s">
        <v>25</v>
      </c>
      <c r="C13" s="4">
        <v>20000</v>
      </c>
      <c r="D13" s="4">
        <v>500</v>
      </c>
      <c r="E13" s="4">
        <v>5000</v>
      </c>
      <c r="F13" s="4">
        <v>500</v>
      </c>
      <c r="G13" s="3">
        <f t="shared" ref="G13:G15" si="8">SUM(C13:F13)</f>
        <v>26000</v>
      </c>
      <c r="H13" s="3">
        <f t="shared" ref="H13:I15" si="9">G13*11/10</f>
        <v>28600</v>
      </c>
      <c r="I13" s="3">
        <f t="shared" si="9"/>
        <v>31460</v>
      </c>
    </row>
    <row r="14" spans="1:9">
      <c r="A14" s="3" t="s">
        <v>26</v>
      </c>
      <c r="B14" s="3" t="s">
        <v>27</v>
      </c>
      <c r="C14" s="4">
        <v>13000</v>
      </c>
      <c r="D14" s="4">
        <v>4000</v>
      </c>
      <c r="E14" s="4">
        <v>4000</v>
      </c>
      <c r="F14" s="4">
        <v>4000</v>
      </c>
      <c r="G14" s="3">
        <f t="shared" si="8"/>
        <v>25000</v>
      </c>
      <c r="H14" s="3">
        <f t="shared" si="9"/>
        <v>27500</v>
      </c>
      <c r="I14" s="3">
        <f t="shared" si="9"/>
        <v>30250</v>
      </c>
    </row>
    <row r="15" spans="1:9">
      <c r="A15" s="3" t="s">
        <v>28</v>
      </c>
      <c r="B15" s="3" t="s">
        <v>29</v>
      </c>
      <c r="C15" s="4">
        <v>50000</v>
      </c>
      <c r="D15" s="4">
        <v>10000</v>
      </c>
      <c r="E15" s="4">
        <v>46000</v>
      </c>
      <c r="F15" s="4">
        <v>40000</v>
      </c>
      <c r="G15" s="3">
        <f t="shared" si="8"/>
        <v>146000</v>
      </c>
      <c r="H15" s="3">
        <f t="shared" si="9"/>
        <v>160600</v>
      </c>
      <c r="I15" s="3">
        <f t="shared" si="9"/>
        <v>176660</v>
      </c>
    </row>
    <row r="16" spans="1:9">
      <c r="A16" s="10" t="s">
        <v>30</v>
      </c>
      <c r="B16" s="10" t="s">
        <v>31</v>
      </c>
      <c r="C16" s="10">
        <f>SUM(C17:C18)</f>
        <v>12700</v>
      </c>
      <c r="D16" s="10">
        <f t="shared" ref="D16:I16" si="10">SUM(D17:D18)</f>
        <v>52600</v>
      </c>
      <c r="E16" s="10">
        <f t="shared" si="10"/>
        <v>39700</v>
      </c>
      <c r="F16" s="10">
        <f t="shared" si="10"/>
        <v>56000</v>
      </c>
      <c r="G16" s="10">
        <f t="shared" si="10"/>
        <v>161000</v>
      </c>
      <c r="H16" s="10">
        <f t="shared" si="10"/>
        <v>177100</v>
      </c>
      <c r="I16" s="10">
        <f t="shared" si="10"/>
        <v>194810</v>
      </c>
    </row>
    <row r="17" spans="1:9">
      <c r="A17" s="3" t="s">
        <v>32</v>
      </c>
      <c r="B17" s="3" t="s">
        <v>33</v>
      </c>
      <c r="C17" s="4">
        <v>8700</v>
      </c>
      <c r="D17" s="4">
        <v>43600</v>
      </c>
      <c r="E17" s="4">
        <v>32700</v>
      </c>
      <c r="F17" s="4">
        <v>48000</v>
      </c>
      <c r="G17" s="3">
        <f>SUM(C17:F17)</f>
        <v>133000</v>
      </c>
      <c r="H17" s="3">
        <f>G17*11/10</f>
        <v>146300</v>
      </c>
      <c r="I17" s="3">
        <f>H17*11/10</f>
        <v>160930</v>
      </c>
    </row>
    <row r="18" spans="1:9">
      <c r="A18" s="3" t="s">
        <v>34</v>
      </c>
      <c r="B18" s="3" t="s">
        <v>35</v>
      </c>
      <c r="C18" s="4">
        <v>4000</v>
      </c>
      <c r="D18" s="4">
        <v>9000</v>
      </c>
      <c r="E18" s="4">
        <v>7000</v>
      </c>
      <c r="F18" s="4">
        <v>8000</v>
      </c>
      <c r="G18" s="3">
        <f>SUM(C18:F18)</f>
        <v>28000</v>
      </c>
      <c r="H18" s="3">
        <f>G18*11/10</f>
        <v>30800</v>
      </c>
      <c r="I18" s="3">
        <f>H18*11/10</f>
        <v>33880</v>
      </c>
    </row>
    <row r="19" spans="1:9">
      <c r="A19" s="10" t="s">
        <v>36</v>
      </c>
      <c r="B19" s="10" t="s">
        <v>37</v>
      </c>
      <c r="C19" s="10">
        <f>SUM(C20:C22)</f>
        <v>5000</v>
      </c>
      <c r="D19" s="10">
        <f t="shared" ref="D19:I19" si="11">SUM(D20:D22)</f>
        <v>18000</v>
      </c>
      <c r="E19" s="10">
        <f t="shared" si="11"/>
        <v>19000</v>
      </c>
      <c r="F19" s="10">
        <f t="shared" si="11"/>
        <v>18000</v>
      </c>
      <c r="G19" s="10">
        <f t="shared" si="11"/>
        <v>60000</v>
      </c>
      <c r="H19" s="10">
        <f t="shared" si="11"/>
        <v>66000</v>
      </c>
      <c r="I19" s="10">
        <f t="shared" si="11"/>
        <v>72600</v>
      </c>
    </row>
    <row r="20" spans="1:9">
      <c r="A20" s="3" t="s">
        <v>38</v>
      </c>
      <c r="B20" s="3" t="s">
        <v>39</v>
      </c>
      <c r="C20" s="4">
        <v>2000</v>
      </c>
      <c r="D20" s="4">
        <v>12000</v>
      </c>
      <c r="E20" s="4">
        <v>10000</v>
      </c>
      <c r="F20" s="4">
        <v>12000</v>
      </c>
      <c r="G20" s="3">
        <f>SUM(C20:F20)</f>
        <v>36000</v>
      </c>
      <c r="H20" s="3">
        <f>G20*11/10</f>
        <v>39600</v>
      </c>
      <c r="I20" s="3">
        <f>H20*11/10</f>
        <v>43560</v>
      </c>
    </row>
    <row r="21" spans="1:9">
      <c r="A21" s="3" t="s">
        <v>40</v>
      </c>
      <c r="B21" s="3" t="s">
        <v>41</v>
      </c>
      <c r="C21" s="4">
        <v>3000</v>
      </c>
      <c r="D21" s="4">
        <v>0</v>
      </c>
      <c r="E21" s="4">
        <v>3000</v>
      </c>
      <c r="F21" s="4">
        <v>0</v>
      </c>
      <c r="G21" s="3">
        <f t="shared" ref="G21:G22" si="12">SUM(C21:F21)</f>
        <v>6000</v>
      </c>
      <c r="H21" s="3">
        <f t="shared" ref="H21:I21" si="13">G21*11/10</f>
        <v>6600</v>
      </c>
      <c r="I21" s="3">
        <f t="shared" si="13"/>
        <v>7260</v>
      </c>
    </row>
    <row r="22" spans="1:9">
      <c r="A22" s="3" t="s">
        <v>42</v>
      </c>
      <c r="B22" s="3" t="s">
        <v>43</v>
      </c>
      <c r="C22" s="4">
        <v>0</v>
      </c>
      <c r="D22" s="4">
        <v>6000</v>
      </c>
      <c r="E22" s="4">
        <v>6000</v>
      </c>
      <c r="F22" s="4">
        <v>6000</v>
      </c>
      <c r="G22" s="3">
        <f t="shared" si="12"/>
        <v>18000</v>
      </c>
      <c r="H22" s="3">
        <f t="shared" ref="H22:I22" si="14">G22*11/10</f>
        <v>19800</v>
      </c>
      <c r="I22" s="3">
        <f t="shared" si="14"/>
        <v>21780</v>
      </c>
    </row>
    <row r="23" spans="1:9">
      <c r="A23" s="10" t="s">
        <v>44</v>
      </c>
      <c r="B23" s="10" t="s">
        <v>45</v>
      </c>
      <c r="C23" s="10">
        <f>SUM(C24:C27)</f>
        <v>11000</v>
      </c>
      <c r="D23" s="10">
        <f t="shared" ref="D23:I23" si="15">SUM(D24:D27)</f>
        <v>48500</v>
      </c>
      <c r="E23" s="10">
        <f t="shared" si="15"/>
        <v>113000</v>
      </c>
      <c r="F23" s="10">
        <f t="shared" si="15"/>
        <v>85500</v>
      </c>
      <c r="G23" s="10">
        <f t="shared" si="15"/>
        <v>258000</v>
      </c>
      <c r="H23" s="10">
        <f t="shared" si="15"/>
        <v>283800</v>
      </c>
      <c r="I23" s="10">
        <f t="shared" si="15"/>
        <v>312180</v>
      </c>
    </row>
    <row r="24" spans="1:9">
      <c r="A24" s="3" t="s">
        <v>46</v>
      </c>
      <c r="B24" s="3" t="s">
        <v>47</v>
      </c>
      <c r="C24" s="4">
        <v>2000</v>
      </c>
      <c r="D24" s="4">
        <v>12000</v>
      </c>
      <c r="E24" s="4">
        <v>8000</v>
      </c>
      <c r="F24" s="4">
        <v>7500</v>
      </c>
      <c r="G24" s="3">
        <f>SUM(C24:F24)</f>
        <v>29500</v>
      </c>
      <c r="H24" s="3">
        <f>G24*11/10</f>
        <v>32450</v>
      </c>
      <c r="I24" s="3">
        <f>H24*11/10</f>
        <v>35695</v>
      </c>
    </row>
    <row r="25" spans="1:9">
      <c r="A25" s="3" t="s">
        <v>48</v>
      </c>
      <c r="B25" s="3" t="s">
        <v>49</v>
      </c>
      <c r="C25" s="4">
        <v>5000</v>
      </c>
      <c r="D25" s="4">
        <v>33500</v>
      </c>
      <c r="E25" s="4">
        <v>63000</v>
      </c>
      <c r="F25" s="4">
        <v>60000</v>
      </c>
      <c r="G25" s="3">
        <f t="shared" ref="G25:G27" si="16">SUM(C25:F25)</f>
        <v>161500</v>
      </c>
      <c r="H25" s="3">
        <f t="shared" ref="H25:I25" si="17">G25*11/10</f>
        <v>177650</v>
      </c>
      <c r="I25" s="3">
        <f t="shared" si="17"/>
        <v>195415</v>
      </c>
    </row>
    <row r="26" spans="1:9">
      <c r="A26" s="3" t="s">
        <v>50</v>
      </c>
      <c r="B26" s="3" t="s">
        <v>51</v>
      </c>
      <c r="C26" s="4">
        <v>2000</v>
      </c>
      <c r="D26" s="4">
        <v>0</v>
      </c>
      <c r="E26" s="4">
        <v>40000</v>
      </c>
      <c r="F26" s="4">
        <v>15000</v>
      </c>
      <c r="G26" s="3">
        <f t="shared" si="16"/>
        <v>57000</v>
      </c>
      <c r="H26" s="3">
        <f t="shared" ref="H26:I26" si="18">G26*11/10</f>
        <v>62700</v>
      </c>
      <c r="I26" s="3">
        <f t="shared" si="18"/>
        <v>68970</v>
      </c>
    </row>
    <row r="27" spans="1:9">
      <c r="A27" s="3" t="s">
        <v>52</v>
      </c>
      <c r="B27" s="3" t="s">
        <v>53</v>
      </c>
      <c r="C27" s="4">
        <v>2000</v>
      </c>
      <c r="D27" s="4">
        <v>3000</v>
      </c>
      <c r="E27" s="4">
        <v>2000</v>
      </c>
      <c r="F27" s="4">
        <v>3000</v>
      </c>
      <c r="G27" s="3">
        <f t="shared" si="16"/>
        <v>10000</v>
      </c>
      <c r="H27" s="3">
        <f t="shared" ref="H27:I27" si="19">G27*11/10</f>
        <v>11000</v>
      </c>
      <c r="I27" s="3">
        <f t="shared" si="19"/>
        <v>12100</v>
      </c>
    </row>
    <row r="28" spans="1:9">
      <c r="A28" s="10" t="s">
        <v>54</v>
      </c>
      <c r="B28" s="10" t="s">
        <v>55</v>
      </c>
      <c r="C28" s="10">
        <f>SUM(C29:C35)</f>
        <v>20900</v>
      </c>
      <c r="D28" s="10">
        <f t="shared" ref="D28:I28" si="20">SUM(D29:D35)</f>
        <v>13800</v>
      </c>
      <c r="E28" s="10">
        <f t="shared" si="20"/>
        <v>18400</v>
      </c>
      <c r="F28" s="10">
        <f t="shared" si="20"/>
        <v>37900</v>
      </c>
      <c r="G28" s="10">
        <f t="shared" si="20"/>
        <v>91000</v>
      </c>
      <c r="H28" s="10">
        <f t="shared" si="20"/>
        <v>100100</v>
      </c>
      <c r="I28" s="10">
        <f t="shared" si="20"/>
        <v>110110</v>
      </c>
    </row>
    <row r="29" spans="1:9">
      <c r="A29" s="3" t="s">
        <v>56</v>
      </c>
      <c r="B29" s="3" t="s">
        <v>57</v>
      </c>
      <c r="C29" s="4">
        <v>9000</v>
      </c>
      <c r="D29" s="4">
        <v>9000</v>
      </c>
      <c r="E29" s="4">
        <v>9000</v>
      </c>
      <c r="F29" s="4">
        <v>9000</v>
      </c>
      <c r="G29" s="3">
        <f>SUM(C29:F29)</f>
        <v>36000</v>
      </c>
      <c r="H29" s="3">
        <f>G29*11/10</f>
        <v>39600</v>
      </c>
      <c r="I29" s="3">
        <f>H29*11/10</f>
        <v>43560</v>
      </c>
    </row>
    <row r="30" spans="1:9">
      <c r="A30" s="3" t="s">
        <v>58</v>
      </c>
      <c r="B30" s="3" t="s">
        <v>59</v>
      </c>
      <c r="C30" s="4">
        <v>3000</v>
      </c>
      <c r="D30" s="4">
        <v>3000</v>
      </c>
      <c r="E30" s="4">
        <v>3000</v>
      </c>
      <c r="F30" s="4">
        <v>3000</v>
      </c>
      <c r="G30" s="3">
        <f t="shared" ref="G30:G35" si="21">SUM(C30:F30)</f>
        <v>12000</v>
      </c>
      <c r="H30" s="3">
        <f t="shared" ref="H30:I35" si="22">G30*11/10</f>
        <v>13200</v>
      </c>
      <c r="I30" s="3">
        <f t="shared" si="22"/>
        <v>14520</v>
      </c>
    </row>
    <row r="31" spans="1:9">
      <c r="A31" s="3" t="s">
        <v>60</v>
      </c>
      <c r="B31" s="3" t="s">
        <v>61</v>
      </c>
      <c r="C31" s="4">
        <v>1800</v>
      </c>
      <c r="D31" s="4">
        <v>1800</v>
      </c>
      <c r="E31" s="4">
        <v>1800</v>
      </c>
      <c r="F31" s="4">
        <v>1800</v>
      </c>
      <c r="G31" s="3">
        <f t="shared" si="21"/>
        <v>7200</v>
      </c>
      <c r="H31" s="3">
        <f t="shared" si="22"/>
        <v>7920</v>
      </c>
      <c r="I31" s="3">
        <f t="shared" si="22"/>
        <v>8712</v>
      </c>
    </row>
    <row r="32" spans="1:9">
      <c r="A32" s="3" t="s">
        <v>62</v>
      </c>
      <c r="B32" s="3" t="s">
        <v>63</v>
      </c>
      <c r="C32" s="4">
        <v>0</v>
      </c>
      <c r="D32" s="4">
        <v>0</v>
      </c>
      <c r="E32" s="4">
        <v>0</v>
      </c>
      <c r="F32" s="4">
        <v>2000</v>
      </c>
      <c r="G32" s="3">
        <f t="shared" si="21"/>
        <v>2000</v>
      </c>
      <c r="H32" s="3">
        <f t="shared" si="22"/>
        <v>2200</v>
      </c>
      <c r="I32" s="3">
        <f t="shared" si="22"/>
        <v>2420</v>
      </c>
    </row>
    <row r="33" spans="1:9">
      <c r="A33" s="3" t="s">
        <v>64</v>
      </c>
      <c r="B33" s="3" t="s">
        <v>65</v>
      </c>
      <c r="C33" s="4">
        <v>2100</v>
      </c>
      <c r="D33" s="4">
        <v>0</v>
      </c>
      <c r="E33" s="4">
        <v>1600</v>
      </c>
      <c r="F33" s="4">
        <v>2100</v>
      </c>
      <c r="G33" s="3">
        <f t="shared" si="21"/>
        <v>5800</v>
      </c>
      <c r="H33" s="3">
        <f t="shared" si="22"/>
        <v>6380</v>
      </c>
      <c r="I33" s="3">
        <f t="shared" si="22"/>
        <v>7018</v>
      </c>
    </row>
    <row r="34" spans="1:9">
      <c r="A34" s="3" t="s">
        <v>66</v>
      </c>
      <c r="B34" s="3" t="s">
        <v>67</v>
      </c>
      <c r="C34" s="4">
        <v>5000</v>
      </c>
      <c r="D34" s="4">
        <v>0</v>
      </c>
      <c r="E34" s="4">
        <v>3000</v>
      </c>
      <c r="F34" s="4">
        <v>0</v>
      </c>
      <c r="G34" s="3">
        <f t="shared" si="21"/>
        <v>8000</v>
      </c>
      <c r="H34" s="3">
        <f t="shared" si="22"/>
        <v>8800</v>
      </c>
      <c r="I34" s="3">
        <f t="shared" si="22"/>
        <v>9680</v>
      </c>
    </row>
    <row r="35" spans="1:9">
      <c r="A35" s="3" t="s">
        <v>68</v>
      </c>
      <c r="B35" s="3" t="s">
        <v>69</v>
      </c>
      <c r="C35" s="4">
        <v>0</v>
      </c>
      <c r="D35" s="4">
        <v>0</v>
      </c>
      <c r="E35" s="4">
        <v>0</v>
      </c>
      <c r="F35" s="4">
        <v>20000</v>
      </c>
      <c r="G35" s="3">
        <f t="shared" si="21"/>
        <v>20000</v>
      </c>
      <c r="H35" s="3">
        <f t="shared" si="22"/>
        <v>22000</v>
      </c>
      <c r="I35" s="3">
        <f t="shared" si="22"/>
        <v>24200</v>
      </c>
    </row>
    <row r="36" spans="1:9" s="9" customFormat="1">
      <c r="A36" s="7" t="s">
        <v>70</v>
      </c>
      <c r="B36" s="7" t="s">
        <v>71</v>
      </c>
      <c r="C36" s="7">
        <f>SUM(C37:C44)</f>
        <v>877000</v>
      </c>
      <c r="D36" s="7">
        <f t="shared" ref="D36:I36" si="23">SUM(D37:D44)</f>
        <v>0</v>
      </c>
      <c r="E36" s="7">
        <f t="shared" si="23"/>
        <v>30000</v>
      </c>
      <c r="F36" s="7">
        <f t="shared" si="23"/>
        <v>0</v>
      </c>
      <c r="G36" s="7">
        <f t="shared" si="23"/>
        <v>907000</v>
      </c>
      <c r="H36" s="7">
        <f t="shared" si="23"/>
        <v>0</v>
      </c>
      <c r="I36" s="7">
        <f t="shared" si="23"/>
        <v>0</v>
      </c>
    </row>
    <row r="37" spans="1:9">
      <c r="A37" s="3" t="s">
        <v>72</v>
      </c>
      <c r="B37" s="3" t="s">
        <v>73</v>
      </c>
      <c r="C37" s="4">
        <v>675000</v>
      </c>
      <c r="D37" s="4">
        <v>0</v>
      </c>
      <c r="E37" s="4">
        <v>0</v>
      </c>
      <c r="F37" s="4">
        <v>0</v>
      </c>
      <c r="G37" s="3">
        <f>SUM(C37:F37)</f>
        <v>675000</v>
      </c>
      <c r="H37" s="3">
        <v>0</v>
      </c>
      <c r="I37" s="3">
        <v>0</v>
      </c>
    </row>
    <row r="38" spans="1:9">
      <c r="A38" s="3" t="s">
        <v>74</v>
      </c>
      <c r="B38" s="3" t="s">
        <v>75</v>
      </c>
      <c r="C38" s="4">
        <v>70000</v>
      </c>
      <c r="D38" s="4">
        <v>0</v>
      </c>
      <c r="E38" s="4">
        <v>0</v>
      </c>
      <c r="F38" s="4">
        <v>0</v>
      </c>
      <c r="G38" s="3">
        <f t="shared" ref="G38:G44" si="24">SUM(C38:F38)</f>
        <v>70000</v>
      </c>
      <c r="H38" s="3">
        <v>0</v>
      </c>
      <c r="I38" s="3">
        <v>0</v>
      </c>
    </row>
    <row r="39" spans="1:9">
      <c r="A39" s="3" t="s">
        <v>76</v>
      </c>
      <c r="B39" s="3" t="s">
        <v>77</v>
      </c>
      <c r="C39" s="4">
        <v>35000</v>
      </c>
      <c r="D39" s="4">
        <v>0</v>
      </c>
      <c r="E39" s="4">
        <v>0</v>
      </c>
      <c r="F39" s="4">
        <v>0</v>
      </c>
      <c r="G39" s="3">
        <f t="shared" si="24"/>
        <v>35000</v>
      </c>
      <c r="H39" s="3">
        <v>0</v>
      </c>
      <c r="I39" s="3">
        <v>0</v>
      </c>
    </row>
    <row r="40" spans="1:9">
      <c r="A40" s="3" t="s">
        <v>78</v>
      </c>
      <c r="B40" s="3" t="s">
        <v>79</v>
      </c>
      <c r="C40" s="4">
        <v>30000</v>
      </c>
      <c r="D40" s="4">
        <v>0</v>
      </c>
      <c r="E40" s="4">
        <v>0</v>
      </c>
      <c r="F40" s="4">
        <v>0</v>
      </c>
      <c r="G40" s="3">
        <f t="shared" si="24"/>
        <v>30000</v>
      </c>
      <c r="H40" s="3">
        <v>0</v>
      </c>
      <c r="I40" s="3">
        <v>0</v>
      </c>
    </row>
    <row r="41" spans="1:9">
      <c r="A41" s="3" t="s">
        <v>80</v>
      </c>
      <c r="B41" s="3" t="s">
        <v>81</v>
      </c>
      <c r="C41" s="4">
        <v>45000</v>
      </c>
      <c r="D41" s="4">
        <v>0</v>
      </c>
      <c r="E41" s="4">
        <v>0</v>
      </c>
      <c r="F41" s="4">
        <v>0</v>
      </c>
      <c r="G41" s="3">
        <f t="shared" si="24"/>
        <v>45000</v>
      </c>
      <c r="H41" s="3">
        <v>0</v>
      </c>
      <c r="I41" s="3">
        <v>0</v>
      </c>
    </row>
    <row r="42" spans="1:9">
      <c r="A42" s="3" t="s">
        <v>82</v>
      </c>
      <c r="B42" s="3" t="s">
        <v>83</v>
      </c>
      <c r="C42" s="4">
        <v>2000</v>
      </c>
      <c r="D42" s="4">
        <v>0</v>
      </c>
      <c r="E42" s="4">
        <v>0</v>
      </c>
      <c r="F42" s="4">
        <v>0</v>
      </c>
      <c r="G42" s="3">
        <f t="shared" si="24"/>
        <v>2000</v>
      </c>
      <c r="H42" s="3">
        <v>0</v>
      </c>
      <c r="I42" s="3">
        <v>0</v>
      </c>
    </row>
    <row r="43" spans="1:9">
      <c r="A43" s="3" t="s">
        <v>84</v>
      </c>
      <c r="B43" s="3" t="s">
        <v>85</v>
      </c>
      <c r="C43" s="4">
        <v>10000</v>
      </c>
      <c r="D43" s="4">
        <v>0</v>
      </c>
      <c r="E43" s="4">
        <v>30000</v>
      </c>
      <c r="F43" s="4">
        <v>0</v>
      </c>
      <c r="G43" s="3">
        <f t="shared" si="24"/>
        <v>40000</v>
      </c>
      <c r="H43" s="3">
        <v>0</v>
      </c>
      <c r="I43" s="3">
        <v>0</v>
      </c>
    </row>
    <row r="44" spans="1:9">
      <c r="A44" s="3" t="s">
        <v>86</v>
      </c>
      <c r="B44" s="3" t="s">
        <v>87</v>
      </c>
      <c r="C44" s="4">
        <v>10000</v>
      </c>
      <c r="D44" s="4">
        <v>0</v>
      </c>
      <c r="E44" s="4">
        <v>0</v>
      </c>
      <c r="F44" s="4">
        <v>0</v>
      </c>
      <c r="G44" s="3">
        <f t="shared" si="24"/>
        <v>10000</v>
      </c>
      <c r="H44" s="3">
        <v>0</v>
      </c>
      <c r="I44" s="3">
        <v>0</v>
      </c>
    </row>
    <row r="45" spans="1:9">
      <c r="A45" s="2"/>
      <c r="B45" s="8" t="s">
        <v>88</v>
      </c>
      <c r="C45" s="11">
        <f>C4+C10+C36</f>
        <v>1279600</v>
      </c>
      <c r="D45" s="11">
        <f t="shared" ref="D45:I45" si="25">D4+D10+D36</f>
        <v>290400</v>
      </c>
      <c r="E45" s="11">
        <f t="shared" si="25"/>
        <v>435100</v>
      </c>
      <c r="F45" s="11">
        <f t="shared" si="25"/>
        <v>384900</v>
      </c>
      <c r="G45" s="11">
        <f t="shared" si="25"/>
        <v>2390000</v>
      </c>
      <c r="H45" s="11">
        <f t="shared" si="25"/>
        <v>1631300</v>
      </c>
      <c r="I45" s="11">
        <f t="shared" si="25"/>
        <v>1794430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pane xSplit="2" ySplit="3" topLeftCell="C29" activePane="bottomRight" state="frozen"/>
      <selection pane="topRight" activeCell="C1" sqref="C1"/>
      <selection pane="bottomLeft" activeCell="A4" sqref="A4"/>
      <selection pane="bottomRight" activeCell="H48" sqref="H48"/>
    </sheetView>
  </sheetViews>
  <sheetFormatPr defaultRowHeight="15"/>
  <cols>
    <col min="1" max="1" width="9.140625" style="1"/>
    <col min="2" max="2" width="32.85546875" customWidth="1"/>
    <col min="3" max="9" width="13.7109375" customWidth="1"/>
  </cols>
  <sheetData>
    <row r="1" spans="1:9" ht="15.75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 ht="15.75">
      <c r="A2" s="18" t="s">
        <v>102</v>
      </c>
      <c r="B2" s="19"/>
      <c r="C2" s="19"/>
      <c r="D2" s="19"/>
      <c r="E2" s="19"/>
      <c r="F2" s="19"/>
      <c r="G2" s="19"/>
      <c r="H2" s="19"/>
      <c r="I2" s="20"/>
    </row>
    <row r="3" spans="1:9" ht="30">
      <c r="A3" s="5" t="s">
        <v>89</v>
      </c>
      <c r="B3" s="5" t="s">
        <v>2</v>
      </c>
      <c r="C3" s="6" t="s">
        <v>90</v>
      </c>
      <c r="D3" s="6" t="s">
        <v>91</v>
      </c>
      <c r="E3" s="6" t="s">
        <v>92</v>
      </c>
      <c r="F3" s="6" t="s">
        <v>93</v>
      </c>
      <c r="G3" s="6" t="s">
        <v>3</v>
      </c>
      <c r="H3" s="6" t="s">
        <v>4</v>
      </c>
      <c r="I3" s="6" t="s">
        <v>5</v>
      </c>
    </row>
    <row r="4" spans="1:9" s="9" customFormat="1">
      <c r="A4" s="7" t="s">
        <v>6</v>
      </c>
      <c r="B4" s="7" t="s">
        <v>7</v>
      </c>
      <c r="C4" s="7">
        <f>SUM(C5:C9)</f>
        <v>63750</v>
      </c>
      <c r="D4" s="7">
        <f t="shared" ref="D4:I4" si="0">SUM(D5:D9)</f>
        <v>63750</v>
      </c>
      <c r="E4" s="7">
        <f t="shared" si="0"/>
        <v>63750</v>
      </c>
      <c r="F4" s="7">
        <f t="shared" si="0"/>
        <v>63750</v>
      </c>
      <c r="G4" s="7">
        <f t="shared" si="0"/>
        <v>255000</v>
      </c>
      <c r="H4" s="7">
        <f t="shared" si="0"/>
        <v>280500</v>
      </c>
      <c r="I4" s="7">
        <f t="shared" si="0"/>
        <v>308550</v>
      </c>
    </row>
    <row r="5" spans="1:9">
      <c r="A5" s="3" t="s">
        <v>8</v>
      </c>
      <c r="B5" s="3" t="s">
        <v>9</v>
      </c>
      <c r="C5" s="4">
        <v>22500</v>
      </c>
      <c r="D5" s="4">
        <v>22500</v>
      </c>
      <c r="E5" s="4">
        <v>22500</v>
      </c>
      <c r="F5" s="4">
        <v>22500</v>
      </c>
      <c r="G5" s="3">
        <f>SUM(C5:F5)</f>
        <v>90000</v>
      </c>
      <c r="H5" s="3">
        <f>G5*11/10</f>
        <v>99000</v>
      </c>
      <c r="I5" s="3">
        <f>H5*11/10</f>
        <v>108900</v>
      </c>
    </row>
    <row r="6" spans="1:9">
      <c r="A6" s="3" t="s">
        <v>10</v>
      </c>
      <c r="B6" s="3" t="s">
        <v>11</v>
      </c>
      <c r="C6" s="4">
        <v>0</v>
      </c>
      <c r="D6" s="4">
        <v>0</v>
      </c>
      <c r="E6" s="4">
        <v>0</v>
      </c>
      <c r="F6" s="4">
        <v>0</v>
      </c>
      <c r="G6" s="3">
        <f t="shared" ref="G6:G9" si="1">SUM(C6:F6)</f>
        <v>0</v>
      </c>
      <c r="H6" s="3">
        <f t="shared" ref="H6:I9" si="2">G6*11/10</f>
        <v>0</v>
      </c>
      <c r="I6" s="3">
        <f t="shared" si="2"/>
        <v>0</v>
      </c>
    </row>
    <row r="7" spans="1:9">
      <c r="A7" s="3" t="s">
        <v>12</v>
      </c>
      <c r="B7" s="3" t="s">
        <v>13</v>
      </c>
      <c r="C7" s="4">
        <v>22500</v>
      </c>
      <c r="D7" s="4">
        <v>22500</v>
      </c>
      <c r="E7" s="4">
        <v>22500</v>
      </c>
      <c r="F7" s="4">
        <v>22500</v>
      </c>
      <c r="G7" s="3">
        <f t="shared" si="1"/>
        <v>90000</v>
      </c>
      <c r="H7" s="3">
        <f t="shared" si="2"/>
        <v>99000</v>
      </c>
      <c r="I7" s="3">
        <f t="shared" si="2"/>
        <v>108900</v>
      </c>
    </row>
    <row r="8" spans="1:9">
      <c r="A8" s="3" t="s">
        <v>14</v>
      </c>
      <c r="B8" s="3" t="s">
        <v>15</v>
      </c>
      <c r="C8" s="4">
        <v>11250</v>
      </c>
      <c r="D8" s="4">
        <v>11250</v>
      </c>
      <c r="E8" s="4">
        <v>11250</v>
      </c>
      <c r="F8" s="4">
        <v>11250</v>
      </c>
      <c r="G8" s="3">
        <f t="shared" si="1"/>
        <v>45000</v>
      </c>
      <c r="H8" s="3">
        <f t="shared" si="2"/>
        <v>49500</v>
      </c>
      <c r="I8" s="3">
        <f t="shared" si="2"/>
        <v>54450</v>
      </c>
    </row>
    <row r="9" spans="1:9">
      <c r="A9" s="3" t="s">
        <v>16</v>
      </c>
      <c r="B9" s="3" t="s">
        <v>17</v>
      </c>
      <c r="C9" s="4">
        <v>7500</v>
      </c>
      <c r="D9" s="4">
        <v>7500</v>
      </c>
      <c r="E9" s="4">
        <v>7500</v>
      </c>
      <c r="F9" s="4">
        <v>7500</v>
      </c>
      <c r="G9" s="3">
        <f t="shared" si="1"/>
        <v>30000</v>
      </c>
      <c r="H9" s="3">
        <f t="shared" si="2"/>
        <v>33000</v>
      </c>
      <c r="I9" s="3">
        <f t="shared" si="2"/>
        <v>36300</v>
      </c>
    </row>
    <row r="10" spans="1:9" s="9" customFormat="1">
      <c r="A10" s="7" t="s">
        <v>18</v>
      </c>
      <c r="B10" s="7" t="s">
        <v>19</v>
      </c>
      <c r="C10" s="7">
        <f>C11+C16+C19+C23+C28</f>
        <v>122000</v>
      </c>
      <c r="D10" s="7">
        <f t="shared" ref="D10:I10" si="3">D11+D16+D19+D23+D28</f>
        <v>83400</v>
      </c>
      <c r="E10" s="7">
        <f t="shared" si="3"/>
        <v>116200</v>
      </c>
      <c r="F10" s="7">
        <f t="shared" si="3"/>
        <v>84400</v>
      </c>
      <c r="G10" s="7">
        <f t="shared" si="3"/>
        <v>406000</v>
      </c>
      <c r="H10" s="7">
        <f t="shared" si="3"/>
        <v>446600</v>
      </c>
      <c r="I10" s="7">
        <f t="shared" si="3"/>
        <v>491260</v>
      </c>
    </row>
    <row r="11" spans="1:9">
      <c r="A11" s="10" t="s">
        <v>20</v>
      </c>
      <c r="B11" s="10" t="s">
        <v>21</v>
      </c>
      <c r="C11" s="10">
        <f>SUM(C12:C15)</f>
        <v>100000</v>
      </c>
      <c r="D11" s="10">
        <f t="shared" ref="D11:I11" si="4">SUM(D12:D15)</f>
        <v>5500</v>
      </c>
      <c r="E11" s="10">
        <f t="shared" si="4"/>
        <v>20000</v>
      </c>
      <c r="F11" s="10">
        <f t="shared" si="4"/>
        <v>5500</v>
      </c>
      <c r="G11" s="10">
        <f t="shared" si="4"/>
        <v>131000</v>
      </c>
      <c r="H11" s="10">
        <f t="shared" si="4"/>
        <v>144100</v>
      </c>
      <c r="I11" s="10">
        <f t="shared" si="4"/>
        <v>158510</v>
      </c>
    </row>
    <row r="12" spans="1:9">
      <c r="A12" s="3" t="s">
        <v>22</v>
      </c>
      <c r="B12" s="3" t="s">
        <v>23</v>
      </c>
      <c r="C12" s="4">
        <v>75000</v>
      </c>
      <c r="D12" s="4">
        <v>3000</v>
      </c>
      <c r="E12" s="4">
        <v>15000</v>
      </c>
      <c r="F12" s="4">
        <v>3000</v>
      </c>
      <c r="G12" s="3">
        <f>SUM(C12:F12)</f>
        <v>96000</v>
      </c>
      <c r="H12" s="3">
        <f>G12*11/10</f>
        <v>105600</v>
      </c>
      <c r="I12" s="3">
        <f>H12*11/10</f>
        <v>116160</v>
      </c>
    </row>
    <row r="13" spans="1:9">
      <c r="A13" s="3" t="s">
        <v>24</v>
      </c>
      <c r="B13" s="3" t="s">
        <v>25</v>
      </c>
      <c r="C13" s="4">
        <v>15000</v>
      </c>
      <c r="D13" s="4">
        <v>500</v>
      </c>
      <c r="E13" s="4">
        <v>3000</v>
      </c>
      <c r="F13" s="4">
        <v>500</v>
      </c>
      <c r="G13" s="3">
        <f t="shared" ref="G13:G15" si="5">SUM(C13:F13)</f>
        <v>19000</v>
      </c>
      <c r="H13" s="3">
        <f t="shared" ref="H13:I15" si="6">G13*11/10</f>
        <v>20900</v>
      </c>
      <c r="I13" s="3">
        <f t="shared" si="6"/>
        <v>22990</v>
      </c>
    </row>
    <row r="14" spans="1:9">
      <c r="A14" s="3" t="s">
        <v>26</v>
      </c>
      <c r="B14" s="3" t="s">
        <v>27</v>
      </c>
      <c r="C14" s="4">
        <v>10000</v>
      </c>
      <c r="D14" s="4">
        <v>2000</v>
      </c>
      <c r="E14" s="4">
        <v>2000</v>
      </c>
      <c r="F14" s="4">
        <v>2000</v>
      </c>
      <c r="G14" s="3">
        <f t="shared" si="5"/>
        <v>16000</v>
      </c>
      <c r="H14" s="3">
        <f t="shared" si="6"/>
        <v>17600</v>
      </c>
      <c r="I14" s="3">
        <f t="shared" si="6"/>
        <v>19360</v>
      </c>
    </row>
    <row r="15" spans="1:9">
      <c r="A15" s="3" t="s">
        <v>28</v>
      </c>
      <c r="B15" s="3" t="s">
        <v>29</v>
      </c>
      <c r="C15" s="4">
        <v>0</v>
      </c>
      <c r="D15" s="4">
        <v>0</v>
      </c>
      <c r="E15" s="4">
        <v>0</v>
      </c>
      <c r="F15" s="4">
        <v>0</v>
      </c>
      <c r="G15" s="3">
        <f t="shared" si="5"/>
        <v>0</v>
      </c>
      <c r="H15" s="3">
        <f t="shared" si="6"/>
        <v>0</v>
      </c>
      <c r="I15" s="3">
        <f t="shared" si="6"/>
        <v>0</v>
      </c>
    </row>
    <row r="16" spans="1:9">
      <c r="A16" s="10" t="s">
        <v>30</v>
      </c>
      <c r="B16" s="10" t="s">
        <v>31</v>
      </c>
      <c r="C16" s="10">
        <f>SUM(C17:C18)</f>
        <v>5600</v>
      </c>
      <c r="D16" s="10">
        <f t="shared" ref="D16:I16" si="7">SUM(D17:D18)</f>
        <v>30500</v>
      </c>
      <c r="E16" s="10">
        <f t="shared" si="7"/>
        <v>19800</v>
      </c>
      <c r="F16" s="10">
        <f t="shared" si="7"/>
        <v>43000</v>
      </c>
      <c r="G16" s="10">
        <f t="shared" si="7"/>
        <v>98900</v>
      </c>
      <c r="H16" s="10">
        <f t="shared" si="7"/>
        <v>108790</v>
      </c>
      <c r="I16" s="10">
        <f t="shared" si="7"/>
        <v>119669</v>
      </c>
    </row>
    <row r="17" spans="1:9">
      <c r="A17" s="3" t="s">
        <v>32</v>
      </c>
      <c r="B17" s="3" t="s">
        <v>33</v>
      </c>
      <c r="C17" s="4">
        <v>3200</v>
      </c>
      <c r="D17" s="4">
        <v>26000</v>
      </c>
      <c r="E17" s="4">
        <v>16200</v>
      </c>
      <c r="F17" s="4">
        <v>37000</v>
      </c>
      <c r="G17" s="3">
        <f>SUM(C17:F17)</f>
        <v>82400</v>
      </c>
      <c r="H17" s="3">
        <f>G17*11/10</f>
        <v>90640</v>
      </c>
      <c r="I17" s="3">
        <f>H17*11/10</f>
        <v>99704</v>
      </c>
    </row>
    <row r="18" spans="1:9">
      <c r="A18" s="3" t="s">
        <v>34</v>
      </c>
      <c r="B18" s="3" t="s">
        <v>35</v>
      </c>
      <c r="C18" s="4">
        <v>2400</v>
      </c>
      <c r="D18" s="4">
        <v>4500</v>
      </c>
      <c r="E18" s="4">
        <v>3600</v>
      </c>
      <c r="F18" s="4">
        <v>6000</v>
      </c>
      <c r="G18" s="3">
        <f>SUM(C18:F18)</f>
        <v>16500</v>
      </c>
      <c r="H18" s="3">
        <f>G18*11/10</f>
        <v>18150</v>
      </c>
      <c r="I18" s="3">
        <f>H18*11/10</f>
        <v>19965</v>
      </c>
    </row>
    <row r="19" spans="1:9">
      <c r="A19" s="10" t="s">
        <v>36</v>
      </c>
      <c r="B19" s="10" t="s">
        <v>37</v>
      </c>
      <c r="C19" s="10">
        <f>SUM(C20:C22)</f>
        <v>3500</v>
      </c>
      <c r="D19" s="10">
        <f t="shared" ref="D19:I19" si="8">SUM(D20:D22)</f>
        <v>6000</v>
      </c>
      <c r="E19" s="10">
        <f t="shared" si="8"/>
        <v>5500</v>
      </c>
      <c r="F19" s="10">
        <f t="shared" si="8"/>
        <v>6000</v>
      </c>
      <c r="G19" s="10">
        <f t="shared" si="8"/>
        <v>21000</v>
      </c>
      <c r="H19" s="10">
        <f t="shared" si="8"/>
        <v>23100</v>
      </c>
      <c r="I19" s="10">
        <f t="shared" si="8"/>
        <v>25410</v>
      </c>
    </row>
    <row r="20" spans="1:9">
      <c r="A20" s="3" t="s">
        <v>38</v>
      </c>
      <c r="B20" s="3" t="s">
        <v>39</v>
      </c>
      <c r="C20" s="4">
        <v>2000</v>
      </c>
      <c r="D20" s="4">
        <v>6000</v>
      </c>
      <c r="E20" s="4">
        <v>4000</v>
      </c>
      <c r="F20" s="4">
        <v>6000</v>
      </c>
      <c r="G20" s="3">
        <f>SUM(C20:F20)</f>
        <v>18000</v>
      </c>
      <c r="H20" s="3">
        <f>G20*11/10</f>
        <v>19800</v>
      </c>
      <c r="I20" s="3">
        <f>H20*11/10</f>
        <v>21780</v>
      </c>
    </row>
    <row r="21" spans="1:9">
      <c r="A21" s="3" t="s">
        <v>40</v>
      </c>
      <c r="B21" s="3" t="s">
        <v>41</v>
      </c>
      <c r="C21" s="4">
        <v>1500</v>
      </c>
      <c r="D21" s="4">
        <v>0</v>
      </c>
      <c r="E21" s="4">
        <v>1500</v>
      </c>
      <c r="F21" s="4">
        <v>0</v>
      </c>
      <c r="G21" s="3">
        <f t="shared" ref="G21:G22" si="9">SUM(C21:F21)</f>
        <v>3000</v>
      </c>
      <c r="H21" s="3">
        <f t="shared" ref="H21:I22" si="10">G21*11/10</f>
        <v>3300</v>
      </c>
      <c r="I21" s="3">
        <f t="shared" si="10"/>
        <v>3630</v>
      </c>
    </row>
    <row r="22" spans="1:9">
      <c r="A22" s="3" t="s">
        <v>42</v>
      </c>
      <c r="B22" s="3" t="s">
        <v>43</v>
      </c>
      <c r="C22" s="4">
        <v>0</v>
      </c>
      <c r="D22" s="4">
        <v>0</v>
      </c>
      <c r="E22" s="4">
        <v>0</v>
      </c>
      <c r="F22" s="4">
        <v>0</v>
      </c>
      <c r="G22" s="3">
        <f t="shared" si="9"/>
        <v>0</v>
      </c>
      <c r="H22" s="3">
        <f t="shared" si="10"/>
        <v>0</v>
      </c>
      <c r="I22" s="3">
        <f t="shared" si="10"/>
        <v>0</v>
      </c>
    </row>
    <row r="23" spans="1:9">
      <c r="A23" s="10" t="s">
        <v>44</v>
      </c>
      <c r="B23" s="10" t="s">
        <v>45</v>
      </c>
      <c r="C23" s="10">
        <f>SUM(C24:C27)</f>
        <v>6000</v>
      </c>
      <c r="D23" s="10">
        <f t="shared" ref="D23:I23" si="11">SUM(D24:D27)</f>
        <v>34500</v>
      </c>
      <c r="E23" s="10">
        <f t="shared" si="11"/>
        <v>64000</v>
      </c>
      <c r="F23" s="10">
        <f t="shared" si="11"/>
        <v>13000</v>
      </c>
      <c r="G23" s="10">
        <f t="shared" si="11"/>
        <v>117500</v>
      </c>
      <c r="H23" s="10">
        <f t="shared" si="11"/>
        <v>129250</v>
      </c>
      <c r="I23" s="10">
        <f t="shared" si="11"/>
        <v>142175</v>
      </c>
    </row>
    <row r="24" spans="1:9">
      <c r="A24" s="3" t="s">
        <v>46</v>
      </c>
      <c r="B24" s="3" t="s">
        <v>47</v>
      </c>
      <c r="C24" s="4">
        <v>2000</v>
      </c>
      <c r="D24" s="4">
        <v>6000</v>
      </c>
      <c r="E24" s="4">
        <v>4000</v>
      </c>
      <c r="F24" s="4">
        <v>6000</v>
      </c>
      <c r="G24" s="3">
        <f>SUM(C24:F24)</f>
        <v>18000</v>
      </c>
      <c r="H24" s="3">
        <f>G24*11/10</f>
        <v>19800</v>
      </c>
      <c r="I24" s="3">
        <f>H24*11/10</f>
        <v>21780</v>
      </c>
    </row>
    <row r="25" spans="1:9">
      <c r="A25" s="3" t="s">
        <v>48</v>
      </c>
      <c r="B25" s="3" t="s">
        <v>49</v>
      </c>
      <c r="C25" s="4">
        <v>3000</v>
      </c>
      <c r="D25" s="4">
        <v>27500</v>
      </c>
      <c r="E25" s="4">
        <v>59000</v>
      </c>
      <c r="F25" s="4">
        <v>6000</v>
      </c>
      <c r="G25" s="3">
        <f t="shared" ref="G25:G27" si="12">SUM(C25:F25)</f>
        <v>95500</v>
      </c>
      <c r="H25" s="3">
        <f t="shared" ref="H25:I27" si="13">G25*11/10</f>
        <v>105050</v>
      </c>
      <c r="I25" s="3">
        <f t="shared" si="13"/>
        <v>115555</v>
      </c>
    </row>
    <row r="26" spans="1:9">
      <c r="A26" s="3" t="s">
        <v>50</v>
      </c>
      <c r="B26" s="3" t="s">
        <v>51</v>
      </c>
      <c r="C26" s="4">
        <v>0</v>
      </c>
      <c r="D26" s="4">
        <v>0</v>
      </c>
      <c r="E26" s="4">
        <v>0</v>
      </c>
      <c r="F26" s="4">
        <v>0</v>
      </c>
      <c r="G26" s="3">
        <f t="shared" si="12"/>
        <v>0</v>
      </c>
      <c r="H26" s="3">
        <f t="shared" si="13"/>
        <v>0</v>
      </c>
      <c r="I26" s="3">
        <f t="shared" si="13"/>
        <v>0</v>
      </c>
    </row>
    <row r="27" spans="1:9">
      <c r="A27" s="3" t="s">
        <v>52</v>
      </c>
      <c r="B27" s="3" t="s">
        <v>53</v>
      </c>
      <c r="C27" s="4">
        <v>1000</v>
      </c>
      <c r="D27" s="4">
        <v>1000</v>
      </c>
      <c r="E27" s="4">
        <v>1000</v>
      </c>
      <c r="F27" s="4">
        <v>1000</v>
      </c>
      <c r="G27" s="3">
        <f t="shared" si="12"/>
        <v>4000</v>
      </c>
      <c r="H27" s="3">
        <f t="shared" si="13"/>
        <v>4400</v>
      </c>
      <c r="I27" s="3">
        <f t="shared" si="13"/>
        <v>4840</v>
      </c>
    </row>
    <row r="28" spans="1:9">
      <c r="A28" s="10" t="s">
        <v>54</v>
      </c>
      <c r="B28" s="10" t="s">
        <v>55</v>
      </c>
      <c r="C28" s="10">
        <f>SUM(C29:C35)</f>
        <v>6900</v>
      </c>
      <c r="D28" s="10">
        <f t="shared" ref="D28:I28" si="14">SUM(D29:D35)</f>
        <v>6900</v>
      </c>
      <c r="E28" s="10">
        <f t="shared" si="14"/>
        <v>6900</v>
      </c>
      <c r="F28" s="10">
        <f t="shared" si="14"/>
        <v>16900</v>
      </c>
      <c r="G28" s="10">
        <f t="shared" si="14"/>
        <v>37600</v>
      </c>
      <c r="H28" s="10">
        <f t="shared" si="14"/>
        <v>41360</v>
      </c>
      <c r="I28" s="10">
        <f t="shared" si="14"/>
        <v>45496</v>
      </c>
    </row>
    <row r="29" spans="1:9">
      <c r="A29" s="3" t="s">
        <v>56</v>
      </c>
      <c r="B29" s="3" t="s">
        <v>57</v>
      </c>
      <c r="C29" s="4">
        <v>4500</v>
      </c>
      <c r="D29" s="4">
        <v>4500</v>
      </c>
      <c r="E29" s="4">
        <v>4500</v>
      </c>
      <c r="F29" s="4">
        <v>4500</v>
      </c>
      <c r="G29" s="3">
        <f>SUM(C29:F29)</f>
        <v>18000</v>
      </c>
      <c r="H29" s="3">
        <f>G29*11/10</f>
        <v>19800</v>
      </c>
      <c r="I29" s="3">
        <f>H29*11/10</f>
        <v>21780</v>
      </c>
    </row>
    <row r="30" spans="1:9">
      <c r="A30" s="3" t="s">
        <v>58</v>
      </c>
      <c r="B30" s="3" t="s">
        <v>59</v>
      </c>
      <c r="C30" s="4">
        <v>1500</v>
      </c>
      <c r="D30" s="4">
        <v>1500</v>
      </c>
      <c r="E30" s="4">
        <v>1500</v>
      </c>
      <c r="F30" s="4">
        <v>1500</v>
      </c>
      <c r="G30" s="3">
        <f t="shared" ref="G30:G35" si="15">SUM(C30:F30)</f>
        <v>6000</v>
      </c>
      <c r="H30" s="3">
        <f t="shared" ref="H30:I35" si="16">G30*11/10</f>
        <v>6600</v>
      </c>
      <c r="I30" s="3">
        <f t="shared" si="16"/>
        <v>7260</v>
      </c>
    </row>
    <row r="31" spans="1:9">
      <c r="A31" s="3" t="s">
        <v>60</v>
      </c>
      <c r="B31" s="3" t="s">
        <v>61</v>
      </c>
      <c r="C31" s="4">
        <v>900</v>
      </c>
      <c r="D31" s="4">
        <v>900</v>
      </c>
      <c r="E31" s="4">
        <v>900</v>
      </c>
      <c r="F31" s="4">
        <v>900</v>
      </c>
      <c r="G31" s="3">
        <f t="shared" si="15"/>
        <v>3600</v>
      </c>
      <c r="H31" s="3">
        <f t="shared" si="16"/>
        <v>3960</v>
      </c>
      <c r="I31" s="3">
        <f t="shared" si="16"/>
        <v>4356</v>
      </c>
    </row>
    <row r="32" spans="1:9">
      <c r="A32" s="3" t="s">
        <v>62</v>
      </c>
      <c r="B32" s="3" t="s">
        <v>63</v>
      </c>
      <c r="C32" s="4">
        <v>0</v>
      </c>
      <c r="D32" s="4">
        <v>0</v>
      </c>
      <c r="E32" s="4">
        <v>0</v>
      </c>
      <c r="F32" s="4">
        <v>0</v>
      </c>
      <c r="G32" s="3">
        <f t="shared" si="15"/>
        <v>0</v>
      </c>
      <c r="H32" s="3">
        <f t="shared" si="16"/>
        <v>0</v>
      </c>
      <c r="I32" s="3">
        <f t="shared" si="16"/>
        <v>0</v>
      </c>
    </row>
    <row r="33" spans="1:9">
      <c r="A33" s="3" t="s">
        <v>64</v>
      </c>
      <c r="B33" s="3" t="s">
        <v>65</v>
      </c>
      <c r="C33" s="4">
        <v>0</v>
      </c>
      <c r="D33" s="4">
        <v>0</v>
      </c>
      <c r="E33" s="4">
        <v>0</v>
      </c>
      <c r="F33" s="4">
        <v>0</v>
      </c>
      <c r="G33" s="3">
        <f t="shared" si="15"/>
        <v>0</v>
      </c>
      <c r="H33" s="3">
        <f t="shared" si="16"/>
        <v>0</v>
      </c>
      <c r="I33" s="3">
        <f t="shared" si="16"/>
        <v>0</v>
      </c>
    </row>
    <row r="34" spans="1:9">
      <c r="A34" s="3" t="s">
        <v>66</v>
      </c>
      <c r="B34" s="3" t="s">
        <v>67</v>
      </c>
      <c r="C34" s="4">
        <v>0</v>
      </c>
      <c r="D34" s="4">
        <v>0</v>
      </c>
      <c r="E34" s="4">
        <v>0</v>
      </c>
      <c r="F34" s="4">
        <v>0</v>
      </c>
      <c r="G34" s="3">
        <f t="shared" si="15"/>
        <v>0</v>
      </c>
      <c r="H34" s="3">
        <f t="shared" si="16"/>
        <v>0</v>
      </c>
      <c r="I34" s="3">
        <f t="shared" si="16"/>
        <v>0</v>
      </c>
    </row>
    <row r="35" spans="1:9">
      <c r="A35" s="3" t="s">
        <v>68</v>
      </c>
      <c r="B35" s="3" t="s">
        <v>69</v>
      </c>
      <c r="C35" s="4">
        <v>0</v>
      </c>
      <c r="D35" s="4">
        <v>0</v>
      </c>
      <c r="E35" s="4">
        <v>0</v>
      </c>
      <c r="F35" s="4">
        <v>10000</v>
      </c>
      <c r="G35" s="3">
        <f t="shared" si="15"/>
        <v>10000</v>
      </c>
      <c r="H35" s="3">
        <f t="shared" si="16"/>
        <v>11000</v>
      </c>
      <c r="I35" s="3">
        <f t="shared" si="16"/>
        <v>12100</v>
      </c>
    </row>
    <row r="36" spans="1:9" s="9" customFormat="1">
      <c r="A36" s="7" t="s">
        <v>70</v>
      </c>
      <c r="B36" s="7" t="s">
        <v>71</v>
      </c>
      <c r="C36" s="7">
        <f>SUM(C37:C44)</f>
        <v>825000</v>
      </c>
      <c r="D36" s="7">
        <f t="shared" ref="D36:I36" si="17">SUM(D37:D44)</f>
        <v>0</v>
      </c>
      <c r="E36" s="7">
        <f t="shared" si="17"/>
        <v>0</v>
      </c>
      <c r="F36" s="7">
        <f t="shared" si="17"/>
        <v>0</v>
      </c>
      <c r="G36" s="7">
        <f t="shared" si="17"/>
        <v>825000</v>
      </c>
      <c r="H36" s="7">
        <f t="shared" si="17"/>
        <v>0</v>
      </c>
      <c r="I36" s="7">
        <f t="shared" si="17"/>
        <v>0</v>
      </c>
    </row>
    <row r="37" spans="1:9">
      <c r="A37" s="3" t="s">
        <v>72</v>
      </c>
      <c r="B37" s="3" t="s">
        <v>73</v>
      </c>
      <c r="C37" s="4">
        <v>675000</v>
      </c>
      <c r="D37" s="4">
        <v>0</v>
      </c>
      <c r="E37" s="4">
        <v>0</v>
      </c>
      <c r="F37" s="4">
        <v>0</v>
      </c>
      <c r="G37" s="3">
        <f>SUM(C37:F37)</f>
        <v>675000</v>
      </c>
      <c r="H37" s="3">
        <v>0</v>
      </c>
      <c r="I37" s="3">
        <v>0</v>
      </c>
    </row>
    <row r="38" spans="1:9">
      <c r="A38" s="3" t="s">
        <v>74</v>
      </c>
      <c r="B38" s="3" t="s">
        <v>75</v>
      </c>
      <c r="C38" s="4">
        <v>70000</v>
      </c>
      <c r="D38" s="4">
        <v>0</v>
      </c>
      <c r="E38" s="4">
        <v>0</v>
      </c>
      <c r="F38" s="4">
        <v>0</v>
      </c>
      <c r="G38" s="3">
        <f t="shared" ref="G38:G44" si="18">SUM(C38:F38)</f>
        <v>70000</v>
      </c>
      <c r="H38" s="3">
        <v>0</v>
      </c>
      <c r="I38" s="3">
        <v>0</v>
      </c>
    </row>
    <row r="39" spans="1:9">
      <c r="A39" s="3" t="s">
        <v>76</v>
      </c>
      <c r="B39" s="3" t="s">
        <v>77</v>
      </c>
      <c r="C39" s="4">
        <v>0</v>
      </c>
      <c r="D39" s="4">
        <v>0</v>
      </c>
      <c r="E39" s="4">
        <v>0</v>
      </c>
      <c r="F39" s="4">
        <v>0</v>
      </c>
      <c r="G39" s="3">
        <f t="shared" si="18"/>
        <v>0</v>
      </c>
      <c r="H39" s="3">
        <v>0</v>
      </c>
      <c r="I39" s="3">
        <v>0</v>
      </c>
    </row>
    <row r="40" spans="1:9">
      <c r="A40" s="3" t="s">
        <v>78</v>
      </c>
      <c r="B40" s="3" t="s">
        <v>79</v>
      </c>
      <c r="C40" s="4">
        <v>30000</v>
      </c>
      <c r="D40" s="4">
        <v>0</v>
      </c>
      <c r="E40" s="4">
        <v>0</v>
      </c>
      <c r="F40" s="4">
        <v>0</v>
      </c>
      <c r="G40" s="3">
        <f t="shared" si="18"/>
        <v>30000</v>
      </c>
      <c r="H40" s="3">
        <v>0</v>
      </c>
      <c r="I40" s="3">
        <v>0</v>
      </c>
    </row>
    <row r="41" spans="1:9">
      <c r="A41" s="3" t="s">
        <v>80</v>
      </c>
      <c r="B41" s="3" t="s">
        <v>81</v>
      </c>
      <c r="C41" s="4">
        <v>30000</v>
      </c>
      <c r="D41" s="4">
        <v>0</v>
      </c>
      <c r="E41" s="4">
        <v>0</v>
      </c>
      <c r="F41" s="4">
        <v>0</v>
      </c>
      <c r="G41" s="3">
        <f t="shared" si="18"/>
        <v>30000</v>
      </c>
      <c r="H41" s="3">
        <v>0</v>
      </c>
      <c r="I41" s="3">
        <v>0</v>
      </c>
    </row>
    <row r="42" spans="1:9">
      <c r="A42" s="3" t="s">
        <v>82</v>
      </c>
      <c r="B42" s="3" t="s">
        <v>83</v>
      </c>
      <c r="C42" s="4">
        <v>0</v>
      </c>
      <c r="D42" s="4">
        <v>0</v>
      </c>
      <c r="E42" s="4">
        <v>0</v>
      </c>
      <c r="F42" s="4">
        <v>0</v>
      </c>
      <c r="G42" s="3">
        <f t="shared" si="18"/>
        <v>0</v>
      </c>
      <c r="H42" s="3">
        <v>0</v>
      </c>
      <c r="I42" s="3">
        <v>0</v>
      </c>
    </row>
    <row r="43" spans="1:9">
      <c r="A43" s="3" t="s">
        <v>84</v>
      </c>
      <c r="B43" s="3" t="s">
        <v>85</v>
      </c>
      <c r="C43" s="4">
        <v>10000</v>
      </c>
      <c r="D43" s="4">
        <v>0</v>
      </c>
      <c r="E43" s="4">
        <v>0</v>
      </c>
      <c r="F43" s="4">
        <v>0</v>
      </c>
      <c r="G43" s="3">
        <f t="shared" si="18"/>
        <v>10000</v>
      </c>
      <c r="H43" s="3">
        <v>0</v>
      </c>
      <c r="I43" s="3">
        <v>0</v>
      </c>
    </row>
    <row r="44" spans="1:9">
      <c r="A44" s="3" t="s">
        <v>86</v>
      </c>
      <c r="B44" s="3" t="s">
        <v>87</v>
      </c>
      <c r="C44" s="4">
        <v>10000</v>
      </c>
      <c r="D44" s="4">
        <v>0</v>
      </c>
      <c r="E44" s="4">
        <v>0</v>
      </c>
      <c r="F44" s="4">
        <v>0</v>
      </c>
      <c r="G44" s="3">
        <f t="shared" si="18"/>
        <v>10000</v>
      </c>
      <c r="H44" s="3">
        <v>0</v>
      </c>
      <c r="I44" s="3">
        <v>0</v>
      </c>
    </row>
    <row r="45" spans="1:9">
      <c r="A45" s="12"/>
      <c r="B45" s="13" t="s">
        <v>88</v>
      </c>
      <c r="C45" s="14">
        <f>C4+C10+C36</f>
        <v>1010750</v>
      </c>
      <c r="D45" s="14">
        <f t="shared" ref="D45:I45" si="19">D4+D10+D36</f>
        <v>147150</v>
      </c>
      <c r="E45" s="14">
        <f t="shared" si="19"/>
        <v>179950</v>
      </c>
      <c r="F45" s="14">
        <f t="shared" si="19"/>
        <v>148150</v>
      </c>
      <c r="G45" s="14">
        <f t="shared" si="19"/>
        <v>1486000</v>
      </c>
      <c r="H45" s="14">
        <f t="shared" si="19"/>
        <v>727100</v>
      </c>
      <c r="I45" s="14">
        <f t="shared" si="19"/>
        <v>799810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pane xSplit="2" ySplit="3" topLeftCell="C32" activePane="bottomRight" state="frozen"/>
      <selection pane="topRight" activeCell="C1" sqref="C1"/>
      <selection pane="bottomLeft" activeCell="A4" sqref="A4"/>
      <selection pane="bottomRight" activeCell="C38" sqref="C38"/>
    </sheetView>
  </sheetViews>
  <sheetFormatPr defaultRowHeight="15"/>
  <cols>
    <col min="1" max="1" width="9.140625" style="1"/>
    <col min="2" max="2" width="32.85546875" customWidth="1"/>
    <col min="3" max="9" width="13.7109375" customWidth="1"/>
  </cols>
  <sheetData>
    <row r="1" spans="1:9" ht="15.75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 ht="15.75">
      <c r="A2" s="18" t="s">
        <v>103</v>
      </c>
      <c r="B2" s="19"/>
      <c r="C2" s="19"/>
      <c r="D2" s="19"/>
      <c r="E2" s="19"/>
      <c r="F2" s="19"/>
      <c r="G2" s="19"/>
      <c r="H2" s="19"/>
      <c r="I2" s="20"/>
    </row>
    <row r="3" spans="1:9" ht="30">
      <c r="A3" s="5" t="s">
        <v>89</v>
      </c>
      <c r="B3" s="5" t="s">
        <v>2</v>
      </c>
      <c r="C3" s="6" t="s">
        <v>90</v>
      </c>
      <c r="D3" s="6" t="s">
        <v>91</v>
      </c>
      <c r="E3" s="6" t="s">
        <v>92</v>
      </c>
      <c r="F3" s="6" t="s">
        <v>93</v>
      </c>
      <c r="G3" s="6" t="s">
        <v>3</v>
      </c>
      <c r="H3" s="6" t="s">
        <v>4</v>
      </c>
      <c r="I3" s="6" t="s">
        <v>5</v>
      </c>
    </row>
    <row r="4" spans="1:9" s="9" customFormat="1">
      <c r="A4" s="7" t="s">
        <v>6</v>
      </c>
      <c r="B4" s="7" t="s">
        <v>7</v>
      </c>
      <c r="C4" s="7">
        <f>SUM(C5:C9)</f>
        <v>71250</v>
      </c>
      <c r="D4" s="7">
        <f t="shared" ref="D4:I4" si="0">SUM(D5:D9)</f>
        <v>71250</v>
      </c>
      <c r="E4" s="7">
        <f t="shared" si="0"/>
        <v>71250</v>
      </c>
      <c r="F4" s="7">
        <f t="shared" si="0"/>
        <v>71250</v>
      </c>
      <c r="G4" s="7">
        <f t="shared" si="0"/>
        <v>285000</v>
      </c>
      <c r="H4" s="7">
        <f t="shared" si="0"/>
        <v>313500</v>
      </c>
      <c r="I4" s="7">
        <f t="shared" si="0"/>
        <v>344850</v>
      </c>
    </row>
    <row r="5" spans="1:9">
      <c r="A5" s="3" t="s">
        <v>8</v>
      </c>
      <c r="B5" s="3" t="s">
        <v>9</v>
      </c>
      <c r="C5" s="4">
        <v>22500</v>
      </c>
      <c r="D5" s="4">
        <v>22500</v>
      </c>
      <c r="E5" s="4">
        <v>22500</v>
      </c>
      <c r="F5" s="4">
        <v>22500</v>
      </c>
      <c r="G5" s="3">
        <f>SUM(C5:F5)</f>
        <v>90000</v>
      </c>
      <c r="H5" s="3">
        <f>G5*11/10</f>
        <v>99000</v>
      </c>
      <c r="I5" s="3">
        <f>H5*11/10</f>
        <v>108900</v>
      </c>
    </row>
    <row r="6" spans="1:9">
      <c r="A6" s="3" t="s">
        <v>10</v>
      </c>
      <c r="B6" s="3" t="s">
        <v>11</v>
      </c>
      <c r="C6" s="4">
        <v>30000</v>
      </c>
      <c r="D6" s="4">
        <v>30000</v>
      </c>
      <c r="E6" s="4">
        <v>30000</v>
      </c>
      <c r="F6" s="4">
        <v>30000</v>
      </c>
      <c r="G6" s="3">
        <f t="shared" ref="G6:G9" si="1">SUM(C6:F6)</f>
        <v>120000</v>
      </c>
      <c r="H6" s="3">
        <f t="shared" ref="H6:I9" si="2">G6*11/10</f>
        <v>132000</v>
      </c>
      <c r="I6" s="3">
        <f t="shared" si="2"/>
        <v>145200</v>
      </c>
    </row>
    <row r="7" spans="1:9">
      <c r="A7" s="3" t="s">
        <v>12</v>
      </c>
      <c r="B7" s="3" t="s">
        <v>13</v>
      </c>
      <c r="C7" s="4">
        <v>0</v>
      </c>
      <c r="D7" s="4">
        <v>0</v>
      </c>
      <c r="E7" s="4">
        <v>0</v>
      </c>
      <c r="F7" s="4">
        <v>0</v>
      </c>
      <c r="G7" s="3">
        <f t="shared" si="1"/>
        <v>0</v>
      </c>
      <c r="H7" s="3">
        <f t="shared" si="2"/>
        <v>0</v>
      </c>
      <c r="I7" s="3">
        <f t="shared" si="2"/>
        <v>0</v>
      </c>
    </row>
    <row r="8" spans="1:9">
      <c r="A8" s="3" t="s">
        <v>14</v>
      </c>
      <c r="B8" s="3" t="s">
        <v>15</v>
      </c>
      <c r="C8" s="4">
        <v>11250</v>
      </c>
      <c r="D8" s="4">
        <v>11250</v>
      </c>
      <c r="E8" s="4">
        <v>11250</v>
      </c>
      <c r="F8" s="4">
        <v>11250</v>
      </c>
      <c r="G8" s="3">
        <f t="shared" si="1"/>
        <v>45000</v>
      </c>
      <c r="H8" s="3">
        <f t="shared" si="2"/>
        <v>49500</v>
      </c>
      <c r="I8" s="3">
        <f t="shared" si="2"/>
        <v>54450</v>
      </c>
    </row>
    <row r="9" spans="1:9">
      <c r="A9" s="3" t="s">
        <v>16</v>
      </c>
      <c r="B9" s="3" t="s">
        <v>17</v>
      </c>
      <c r="C9" s="4">
        <v>7500</v>
      </c>
      <c r="D9" s="4">
        <v>7500</v>
      </c>
      <c r="E9" s="4">
        <v>7500</v>
      </c>
      <c r="F9" s="4">
        <v>7500</v>
      </c>
      <c r="G9" s="3">
        <f t="shared" si="1"/>
        <v>30000</v>
      </c>
      <c r="H9" s="3">
        <f t="shared" si="2"/>
        <v>33000</v>
      </c>
      <c r="I9" s="3">
        <f t="shared" si="2"/>
        <v>36300</v>
      </c>
    </row>
    <row r="10" spans="1:9" s="9" customFormat="1">
      <c r="A10" s="7" t="s">
        <v>18</v>
      </c>
      <c r="B10" s="7" t="s">
        <v>19</v>
      </c>
      <c r="C10" s="7">
        <f>C11+C16+C19+C23+C28</f>
        <v>145500</v>
      </c>
      <c r="D10" s="7">
        <f t="shared" ref="D10:I10" si="3">D11+D16+D19+D23+D28</f>
        <v>72000</v>
      </c>
      <c r="E10" s="7">
        <f t="shared" si="3"/>
        <v>154000</v>
      </c>
      <c r="F10" s="7">
        <f t="shared" si="3"/>
        <v>165500</v>
      </c>
      <c r="G10" s="7">
        <f t="shared" si="3"/>
        <v>537000</v>
      </c>
      <c r="H10" s="7">
        <f t="shared" si="3"/>
        <v>590700</v>
      </c>
      <c r="I10" s="7">
        <f t="shared" si="3"/>
        <v>649770</v>
      </c>
    </row>
    <row r="11" spans="1:9">
      <c r="A11" s="10" t="s">
        <v>20</v>
      </c>
      <c r="B11" s="10" t="s">
        <v>21</v>
      </c>
      <c r="C11" s="10">
        <f>SUM(C12:C15)</f>
        <v>118000</v>
      </c>
      <c r="D11" s="10">
        <f t="shared" ref="D11:I11" si="4">SUM(D12:D15)</f>
        <v>17000</v>
      </c>
      <c r="E11" s="10">
        <f t="shared" si="4"/>
        <v>60000</v>
      </c>
      <c r="F11" s="10">
        <f t="shared" si="4"/>
        <v>47000</v>
      </c>
      <c r="G11" s="10">
        <f t="shared" si="4"/>
        <v>242000</v>
      </c>
      <c r="H11" s="10">
        <f t="shared" si="4"/>
        <v>266200</v>
      </c>
      <c r="I11" s="10">
        <f t="shared" si="4"/>
        <v>292820</v>
      </c>
    </row>
    <row r="12" spans="1:9">
      <c r="A12" s="3" t="s">
        <v>22</v>
      </c>
      <c r="B12" s="3" t="s">
        <v>23</v>
      </c>
      <c r="C12" s="4">
        <v>60000</v>
      </c>
      <c r="D12" s="4">
        <v>5000</v>
      </c>
      <c r="E12" s="4">
        <v>10000</v>
      </c>
      <c r="F12" s="4">
        <v>5000</v>
      </c>
      <c r="G12" s="3">
        <f>SUM(C12:F12)</f>
        <v>80000</v>
      </c>
      <c r="H12" s="3">
        <f>G12*11/10</f>
        <v>88000</v>
      </c>
      <c r="I12" s="3">
        <f>H12*11/10</f>
        <v>96800</v>
      </c>
    </row>
    <row r="13" spans="1:9">
      <c r="A13" s="3" t="s">
        <v>24</v>
      </c>
      <c r="B13" s="3" t="s">
        <v>25</v>
      </c>
      <c r="C13" s="4">
        <v>5000</v>
      </c>
      <c r="D13" s="4">
        <v>0</v>
      </c>
      <c r="E13" s="4">
        <v>2000</v>
      </c>
      <c r="F13" s="4">
        <v>0</v>
      </c>
      <c r="G13" s="3">
        <f t="shared" ref="G13:G15" si="5">SUM(C13:F13)</f>
        <v>7000</v>
      </c>
      <c r="H13" s="3">
        <f t="shared" ref="H13:I15" si="6">G13*11/10</f>
        <v>7700</v>
      </c>
      <c r="I13" s="3">
        <f t="shared" si="6"/>
        <v>8470</v>
      </c>
    </row>
    <row r="14" spans="1:9">
      <c r="A14" s="3" t="s">
        <v>26</v>
      </c>
      <c r="B14" s="3" t="s">
        <v>27</v>
      </c>
      <c r="C14" s="4">
        <v>3000</v>
      </c>
      <c r="D14" s="4">
        <v>2000</v>
      </c>
      <c r="E14" s="4">
        <v>2000</v>
      </c>
      <c r="F14" s="4">
        <v>2000</v>
      </c>
      <c r="G14" s="3">
        <f t="shared" si="5"/>
        <v>9000</v>
      </c>
      <c r="H14" s="3">
        <f t="shared" si="6"/>
        <v>9900</v>
      </c>
      <c r="I14" s="3">
        <f t="shared" si="6"/>
        <v>10890</v>
      </c>
    </row>
    <row r="15" spans="1:9">
      <c r="A15" s="3" t="s">
        <v>28</v>
      </c>
      <c r="B15" s="3" t="s">
        <v>29</v>
      </c>
      <c r="C15" s="4">
        <v>50000</v>
      </c>
      <c r="D15" s="4">
        <v>10000</v>
      </c>
      <c r="E15" s="4">
        <v>46000</v>
      </c>
      <c r="F15" s="4">
        <v>40000</v>
      </c>
      <c r="G15" s="3">
        <f t="shared" si="5"/>
        <v>146000</v>
      </c>
      <c r="H15" s="3">
        <f t="shared" si="6"/>
        <v>160600</v>
      </c>
      <c r="I15" s="3">
        <f t="shared" si="6"/>
        <v>176660</v>
      </c>
    </row>
    <row r="16" spans="1:9">
      <c r="A16" s="10" t="s">
        <v>30</v>
      </c>
      <c r="B16" s="10" t="s">
        <v>31</v>
      </c>
      <c r="C16" s="10">
        <f>SUM(C17:C18)</f>
        <v>7000</v>
      </c>
      <c r="D16" s="10">
        <f t="shared" ref="D16:I16" si="7">SUM(D17:D18)</f>
        <v>22100</v>
      </c>
      <c r="E16" s="10">
        <f t="shared" si="7"/>
        <v>20000</v>
      </c>
      <c r="F16" s="10">
        <f t="shared" si="7"/>
        <v>13000</v>
      </c>
      <c r="G16" s="10">
        <f t="shared" si="7"/>
        <v>62100</v>
      </c>
      <c r="H16" s="10">
        <f t="shared" si="7"/>
        <v>68310</v>
      </c>
      <c r="I16" s="10">
        <f t="shared" si="7"/>
        <v>75141</v>
      </c>
    </row>
    <row r="17" spans="1:9">
      <c r="A17" s="3" t="s">
        <v>32</v>
      </c>
      <c r="B17" s="3" t="s">
        <v>33</v>
      </c>
      <c r="C17" s="4">
        <v>5500</v>
      </c>
      <c r="D17" s="4">
        <v>17600</v>
      </c>
      <c r="E17" s="4">
        <v>16500</v>
      </c>
      <c r="F17" s="4">
        <v>11000</v>
      </c>
      <c r="G17" s="3">
        <f>SUM(C17:F17)</f>
        <v>50600</v>
      </c>
      <c r="H17" s="3">
        <f>G17*11/10</f>
        <v>55660</v>
      </c>
      <c r="I17" s="3">
        <f>H17*11/10</f>
        <v>61226</v>
      </c>
    </row>
    <row r="18" spans="1:9">
      <c r="A18" s="3" t="s">
        <v>34</v>
      </c>
      <c r="B18" s="3" t="s">
        <v>35</v>
      </c>
      <c r="C18" s="4">
        <v>1500</v>
      </c>
      <c r="D18" s="4">
        <v>4500</v>
      </c>
      <c r="E18" s="4">
        <v>3500</v>
      </c>
      <c r="F18" s="4">
        <v>2000</v>
      </c>
      <c r="G18" s="3">
        <f>SUM(C18:F18)</f>
        <v>11500</v>
      </c>
      <c r="H18" s="3">
        <f>G18*11/10</f>
        <v>12650</v>
      </c>
      <c r="I18" s="3">
        <f>H18*11/10</f>
        <v>13915</v>
      </c>
    </row>
    <row r="19" spans="1:9">
      <c r="A19" s="10" t="s">
        <v>36</v>
      </c>
      <c r="B19" s="10" t="s">
        <v>37</v>
      </c>
      <c r="C19" s="10">
        <f>SUM(C20:C22)</f>
        <v>1500</v>
      </c>
      <c r="D19" s="10">
        <f t="shared" ref="D19:I19" si="8">SUM(D20:D22)</f>
        <v>12000</v>
      </c>
      <c r="E19" s="10">
        <f t="shared" si="8"/>
        <v>13500</v>
      </c>
      <c r="F19" s="10">
        <f t="shared" si="8"/>
        <v>12000</v>
      </c>
      <c r="G19" s="10">
        <f t="shared" si="8"/>
        <v>39000</v>
      </c>
      <c r="H19" s="10">
        <f t="shared" si="8"/>
        <v>42900</v>
      </c>
      <c r="I19" s="10">
        <f t="shared" si="8"/>
        <v>47190</v>
      </c>
    </row>
    <row r="20" spans="1:9">
      <c r="A20" s="3" t="s">
        <v>38</v>
      </c>
      <c r="B20" s="3" t="s">
        <v>39</v>
      </c>
      <c r="C20" s="4">
        <v>0</v>
      </c>
      <c r="D20" s="4">
        <v>6000</v>
      </c>
      <c r="E20" s="4">
        <v>6000</v>
      </c>
      <c r="F20" s="4">
        <v>6000</v>
      </c>
      <c r="G20" s="3">
        <f>SUM(C20:F20)</f>
        <v>18000</v>
      </c>
      <c r="H20" s="3">
        <f>G20*11/10</f>
        <v>19800</v>
      </c>
      <c r="I20" s="3">
        <f>H20*11/10</f>
        <v>21780</v>
      </c>
    </row>
    <row r="21" spans="1:9">
      <c r="A21" s="3" t="s">
        <v>40</v>
      </c>
      <c r="B21" s="3" t="s">
        <v>41</v>
      </c>
      <c r="C21" s="4">
        <v>1500</v>
      </c>
      <c r="D21" s="4">
        <v>0</v>
      </c>
      <c r="E21" s="4">
        <v>1500</v>
      </c>
      <c r="F21" s="4">
        <v>0</v>
      </c>
      <c r="G21" s="3">
        <f t="shared" ref="G21:G22" si="9">SUM(C21:F21)</f>
        <v>3000</v>
      </c>
      <c r="H21" s="3">
        <f t="shared" ref="H21:I22" si="10">G21*11/10</f>
        <v>3300</v>
      </c>
      <c r="I21" s="3">
        <f t="shared" si="10"/>
        <v>3630</v>
      </c>
    </row>
    <row r="22" spans="1:9">
      <c r="A22" s="3" t="s">
        <v>42</v>
      </c>
      <c r="B22" s="3" t="s">
        <v>43</v>
      </c>
      <c r="C22" s="4">
        <v>0</v>
      </c>
      <c r="D22" s="4">
        <v>6000</v>
      </c>
      <c r="E22" s="4">
        <v>6000</v>
      </c>
      <c r="F22" s="4">
        <v>6000</v>
      </c>
      <c r="G22" s="3">
        <f t="shared" si="9"/>
        <v>18000</v>
      </c>
      <c r="H22" s="3">
        <f t="shared" si="10"/>
        <v>19800</v>
      </c>
      <c r="I22" s="3">
        <f t="shared" si="10"/>
        <v>21780</v>
      </c>
    </row>
    <row r="23" spans="1:9">
      <c r="A23" s="10" t="s">
        <v>44</v>
      </c>
      <c r="B23" s="10" t="s">
        <v>45</v>
      </c>
      <c r="C23" s="10">
        <f>SUM(C24:C27)</f>
        <v>5000</v>
      </c>
      <c r="D23" s="10">
        <f t="shared" ref="D23:I23" si="11">SUM(D24:D27)</f>
        <v>14000</v>
      </c>
      <c r="E23" s="10">
        <f t="shared" si="11"/>
        <v>49000</v>
      </c>
      <c r="F23" s="10">
        <f t="shared" si="11"/>
        <v>72500</v>
      </c>
      <c r="G23" s="10">
        <f t="shared" si="11"/>
        <v>140500</v>
      </c>
      <c r="H23" s="10">
        <f t="shared" si="11"/>
        <v>154550</v>
      </c>
      <c r="I23" s="10">
        <f t="shared" si="11"/>
        <v>170005</v>
      </c>
    </row>
    <row r="24" spans="1:9">
      <c r="A24" s="3" t="s">
        <v>46</v>
      </c>
      <c r="B24" s="3" t="s">
        <v>47</v>
      </c>
      <c r="C24" s="4">
        <v>0</v>
      </c>
      <c r="D24" s="4">
        <v>6000</v>
      </c>
      <c r="E24" s="4">
        <v>4000</v>
      </c>
      <c r="F24" s="4">
        <v>1500</v>
      </c>
      <c r="G24" s="3">
        <f>SUM(C24:F24)</f>
        <v>11500</v>
      </c>
      <c r="H24" s="3">
        <f>G24*11/10</f>
        <v>12650</v>
      </c>
      <c r="I24" s="3">
        <f>H24*11/10</f>
        <v>13915</v>
      </c>
    </row>
    <row r="25" spans="1:9">
      <c r="A25" s="3" t="s">
        <v>48</v>
      </c>
      <c r="B25" s="3" t="s">
        <v>49</v>
      </c>
      <c r="C25" s="4">
        <v>2000</v>
      </c>
      <c r="D25" s="4">
        <v>6000</v>
      </c>
      <c r="E25" s="4">
        <v>4000</v>
      </c>
      <c r="F25" s="4">
        <v>54000</v>
      </c>
      <c r="G25" s="3">
        <f t="shared" ref="G25:G27" si="12">SUM(C25:F25)</f>
        <v>66000</v>
      </c>
      <c r="H25" s="3">
        <f t="shared" ref="H25:I27" si="13">G25*11/10</f>
        <v>72600</v>
      </c>
      <c r="I25" s="3">
        <f t="shared" si="13"/>
        <v>79860</v>
      </c>
    </row>
    <row r="26" spans="1:9">
      <c r="A26" s="3" t="s">
        <v>50</v>
      </c>
      <c r="B26" s="3" t="s">
        <v>51</v>
      </c>
      <c r="C26" s="4">
        <v>2000</v>
      </c>
      <c r="D26" s="4">
        <v>0</v>
      </c>
      <c r="E26" s="4">
        <v>40000</v>
      </c>
      <c r="F26" s="4">
        <v>15000</v>
      </c>
      <c r="G26" s="3">
        <f t="shared" si="12"/>
        <v>57000</v>
      </c>
      <c r="H26" s="3">
        <f t="shared" si="13"/>
        <v>62700</v>
      </c>
      <c r="I26" s="3">
        <f t="shared" si="13"/>
        <v>68970</v>
      </c>
    </row>
    <row r="27" spans="1:9">
      <c r="A27" s="3" t="s">
        <v>52</v>
      </c>
      <c r="B27" s="3" t="s">
        <v>53</v>
      </c>
      <c r="C27" s="4">
        <v>1000</v>
      </c>
      <c r="D27" s="4">
        <v>2000</v>
      </c>
      <c r="E27" s="4">
        <v>1000</v>
      </c>
      <c r="F27" s="4">
        <v>2000</v>
      </c>
      <c r="G27" s="3">
        <f t="shared" si="12"/>
        <v>6000</v>
      </c>
      <c r="H27" s="3">
        <f t="shared" si="13"/>
        <v>6600</v>
      </c>
      <c r="I27" s="3">
        <f t="shared" si="13"/>
        <v>7260</v>
      </c>
    </row>
    <row r="28" spans="1:9">
      <c r="A28" s="10" t="s">
        <v>54</v>
      </c>
      <c r="B28" s="10" t="s">
        <v>55</v>
      </c>
      <c r="C28" s="10">
        <f>SUM(C29:C35)</f>
        <v>14000</v>
      </c>
      <c r="D28" s="10">
        <f t="shared" ref="D28:I28" si="14">SUM(D29:D35)</f>
        <v>6900</v>
      </c>
      <c r="E28" s="10">
        <f t="shared" si="14"/>
        <v>11500</v>
      </c>
      <c r="F28" s="10">
        <f t="shared" si="14"/>
        <v>21000</v>
      </c>
      <c r="G28" s="10">
        <f t="shared" si="14"/>
        <v>53400</v>
      </c>
      <c r="H28" s="10">
        <f t="shared" si="14"/>
        <v>58740</v>
      </c>
      <c r="I28" s="10">
        <f t="shared" si="14"/>
        <v>64614</v>
      </c>
    </row>
    <row r="29" spans="1:9">
      <c r="A29" s="3" t="s">
        <v>56</v>
      </c>
      <c r="B29" s="3" t="s">
        <v>57</v>
      </c>
      <c r="C29" s="4">
        <v>4500</v>
      </c>
      <c r="D29" s="4">
        <v>4500</v>
      </c>
      <c r="E29" s="4">
        <v>4500</v>
      </c>
      <c r="F29" s="4">
        <v>4500</v>
      </c>
      <c r="G29" s="3">
        <f>SUM(C29:F29)</f>
        <v>18000</v>
      </c>
      <c r="H29" s="3">
        <f>G29*11/10</f>
        <v>19800</v>
      </c>
      <c r="I29" s="3">
        <f>H29*11/10</f>
        <v>21780</v>
      </c>
    </row>
    <row r="30" spans="1:9">
      <c r="A30" s="3" t="s">
        <v>58</v>
      </c>
      <c r="B30" s="3" t="s">
        <v>59</v>
      </c>
      <c r="C30" s="4">
        <v>1500</v>
      </c>
      <c r="D30" s="4">
        <v>1500</v>
      </c>
      <c r="E30" s="4">
        <v>1500</v>
      </c>
      <c r="F30" s="4">
        <v>1500</v>
      </c>
      <c r="G30" s="3">
        <f t="shared" ref="G30:G35" si="15">SUM(C30:F30)</f>
        <v>6000</v>
      </c>
      <c r="H30" s="3">
        <f t="shared" ref="H30:I35" si="16">G30*11/10</f>
        <v>6600</v>
      </c>
      <c r="I30" s="3">
        <f t="shared" si="16"/>
        <v>7260</v>
      </c>
    </row>
    <row r="31" spans="1:9">
      <c r="A31" s="3" t="s">
        <v>60</v>
      </c>
      <c r="B31" s="3" t="s">
        <v>61</v>
      </c>
      <c r="C31" s="4">
        <v>900</v>
      </c>
      <c r="D31" s="4">
        <v>900</v>
      </c>
      <c r="E31" s="4">
        <v>900</v>
      </c>
      <c r="F31" s="4">
        <v>900</v>
      </c>
      <c r="G31" s="3">
        <f t="shared" si="15"/>
        <v>3600</v>
      </c>
      <c r="H31" s="3">
        <f t="shared" si="16"/>
        <v>3960</v>
      </c>
      <c r="I31" s="3">
        <f t="shared" si="16"/>
        <v>4356</v>
      </c>
    </row>
    <row r="32" spans="1:9">
      <c r="A32" s="3" t="s">
        <v>62</v>
      </c>
      <c r="B32" s="3" t="s">
        <v>63</v>
      </c>
      <c r="C32" s="4">
        <v>0</v>
      </c>
      <c r="D32" s="4">
        <v>0</v>
      </c>
      <c r="E32" s="4">
        <v>0</v>
      </c>
      <c r="F32" s="4">
        <v>2000</v>
      </c>
      <c r="G32" s="3">
        <f t="shared" si="15"/>
        <v>2000</v>
      </c>
      <c r="H32" s="3">
        <f t="shared" si="16"/>
        <v>2200</v>
      </c>
      <c r="I32" s="3">
        <f t="shared" si="16"/>
        <v>2420</v>
      </c>
    </row>
    <row r="33" spans="1:9">
      <c r="A33" s="3" t="s">
        <v>64</v>
      </c>
      <c r="B33" s="3" t="s">
        <v>65</v>
      </c>
      <c r="C33" s="4">
        <v>2100</v>
      </c>
      <c r="D33" s="4">
        <v>0</v>
      </c>
      <c r="E33" s="4">
        <v>1600</v>
      </c>
      <c r="F33" s="4">
        <v>2100</v>
      </c>
      <c r="G33" s="3">
        <f t="shared" si="15"/>
        <v>5800</v>
      </c>
      <c r="H33" s="3">
        <f t="shared" si="16"/>
        <v>6380</v>
      </c>
      <c r="I33" s="3">
        <f t="shared" si="16"/>
        <v>7018</v>
      </c>
    </row>
    <row r="34" spans="1:9">
      <c r="A34" s="3" t="s">
        <v>66</v>
      </c>
      <c r="B34" s="3" t="s">
        <v>67</v>
      </c>
      <c r="C34" s="4">
        <v>5000</v>
      </c>
      <c r="D34" s="4">
        <v>0</v>
      </c>
      <c r="E34" s="4">
        <v>3000</v>
      </c>
      <c r="F34" s="4">
        <v>0</v>
      </c>
      <c r="G34" s="3">
        <f t="shared" si="15"/>
        <v>8000</v>
      </c>
      <c r="H34" s="3">
        <f t="shared" si="16"/>
        <v>8800</v>
      </c>
      <c r="I34" s="3">
        <f t="shared" si="16"/>
        <v>9680</v>
      </c>
    </row>
    <row r="35" spans="1:9">
      <c r="A35" s="3" t="s">
        <v>68</v>
      </c>
      <c r="B35" s="3" t="s">
        <v>69</v>
      </c>
      <c r="C35" s="4">
        <v>0</v>
      </c>
      <c r="D35" s="4">
        <v>0</v>
      </c>
      <c r="E35" s="4">
        <v>0</v>
      </c>
      <c r="F35" s="4">
        <v>10000</v>
      </c>
      <c r="G35" s="3">
        <f t="shared" si="15"/>
        <v>10000</v>
      </c>
      <c r="H35" s="3">
        <f t="shared" si="16"/>
        <v>11000</v>
      </c>
      <c r="I35" s="3">
        <f t="shared" si="16"/>
        <v>12100</v>
      </c>
    </row>
    <row r="36" spans="1:9" s="9" customFormat="1">
      <c r="A36" s="7" t="s">
        <v>70</v>
      </c>
      <c r="B36" s="7" t="s">
        <v>71</v>
      </c>
      <c r="C36" s="7">
        <f>SUM(C37:C44)</f>
        <v>52000</v>
      </c>
      <c r="D36" s="7">
        <f t="shared" ref="D36:I36" si="17">SUM(D37:D44)</f>
        <v>0</v>
      </c>
      <c r="E36" s="7">
        <f t="shared" si="17"/>
        <v>30000</v>
      </c>
      <c r="F36" s="7">
        <f t="shared" si="17"/>
        <v>0</v>
      </c>
      <c r="G36" s="7">
        <f t="shared" si="17"/>
        <v>82000</v>
      </c>
      <c r="H36" s="7">
        <f t="shared" si="17"/>
        <v>0</v>
      </c>
      <c r="I36" s="7">
        <f t="shared" si="17"/>
        <v>0</v>
      </c>
    </row>
    <row r="37" spans="1:9">
      <c r="A37" s="3" t="s">
        <v>72</v>
      </c>
      <c r="B37" s="3" t="s">
        <v>73</v>
      </c>
      <c r="C37" s="4">
        <v>0</v>
      </c>
      <c r="D37" s="4">
        <v>0</v>
      </c>
      <c r="E37" s="4">
        <v>0</v>
      </c>
      <c r="F37" s="4">
        <v>0</v>
      </c>
      <c r="G37" s="3">
        <f>SUM(C37:F37)</f>
        <v>0</v>
      </c>
      <c r="H37" s="3">
        <v>0</v>
      </c>
      <c r="I37" s="3">
        <v>0</v>
      </c>
    </row>
    <row r="38" spans="1:9">
      <c r="A38" s="3" t="s">
        <v>74</v>
      </c>
      <c r="B38" s="3" t="s">
        <v>75</v>
      </c>
      <c r="C38" s="4">
        <v>0</v>
      </c>
      <c r="D38" s="4">
        <v>0</v>
      </c>
      <c r="E38" s="4">
        <v>0</v>
      </c>
      <c r="F38" s="4">
        <v>0</v>
      </c>
      <c r="G38" s="3">
        <f t="shared" ref="G38:G44" si="18">SUM(C38:F38)</f>
        <v>0</v>
      </c>
      <c r="H38" s="3">
        <v>0</v>
      </c>
      <c r="I38" s="3">
        <v>0</v>
      </c>
    </row>
    <row r="39" spans="1:9">
      <c r="A39" s="3" t="s">
        <v>76</v>
      </c>
      <c r="B39" s="3" t="s">
        <v>77</v>
      </c>
      <c r="C39" s="4">
        <v>35000</v>
      </c>
      <c r="D39" s="4">
        <v>0</v>
      </c>
      <c r="E39" s="4">
        <v>0</v>
      </c>
      <c r="F39" s="4">
        <v>0</v>
      </c>
      <c r="G39" s="3">
        <f t="shared" si="18"/>
        <v>35000</v>
      </c>
      <c r="H39" s="3">
        <v>0</v>
      </c>
      <c r="I39" s="3">
        <v>0</v>
      </c>
    </row>
    <row r="40" spans="1:9">
      <c r="A40" s="3" t="s">
        <v>78</v>
      </c>
      <c r="B40" s="3" t="s">
        <v>79</v>
      </c>
      <c r="C40" s="4">
        <v>0</v>
      </c>
      <c r="D40" s="4">
        <v>0</v>
      </c>
      <c r="E40" s="4">
        <v>0</v>
      </c>
      <c r="F40" s="4">
        <v>0</v>
      </c>
      <c r="G40" s="3">
        <f t="shared" si="18"/>
        <v>0</v>
      </c>
      <c r="H40" s="3">
        <v>0</v>
      </c>
      <c r="I40" s="3">
        <v>0</v>
      </c>
    </row>
    <row r="41" spans="1:9">
      <c r="A41" s="3" t="s">
        <v>80</v>
      </c>
      <c r="B41" s="3" t="s">
        <v>81</v>
      </c>
      <c r="C41" s="4">
        <v>15000</v>
      </c>
      <c r="D41" s="4">
        <v>0</v>
      </c>
      <c r="E41" s="4">
        <v>0</v>
      </c>
      <c r="F41" s="4">
        <v>0</v>
      </c>
      <c r="G41" s="3">
        <f t="shared" si="18"/>
        <v>15000</v>
      </c>
      <c r="H41" s="3">
        <v>0</v>
      </c>
      <c r="I41" s="3">
        <v>0</v>
      </c>
    </row>
    <row r="42" spans="1:9">
      <c r="A42" s="3" t="s">
        <v>82</v>
      </c>
      <c r="B42" s="3" t="s">
        <v>83</v>
      </c>
      <c r="C42" s="4">
        <v>2000</v>
      </c>
      <c r="D42" s="4">
        <v>0</v>
      </c>
      <c r="E42" s="4">
        <v>0</v>
      </c>
      <c r="F42" s="4">
        <v>0</v>
      </c>
      <c r="G42" s="3">
        <f t="shared" si="18"/>
        <v>2000</v>
      </c>
      <c r="H42" s="3">
        <v>0</v>
      </c>
      <c r="I42" s="3">
        <v>0</v>
      </c>
    </row>
    <row r="43" spans="1:9">
      <c r="A43" s="3" t="s">
        <v>84</v>
      </c>
      <c r="B43" s="3" t="s">
        <v>85</v>
      </c>
      <c r="C43" s="4">
        <v>0</v>
      </c>
      <c r="D43" s="4">
        <v>0</v>
      </c>
      <c r="E43" s="4">
        <v>30000</v>
      </c>
      <c r="F43" s="4">
        <v>0</v>
      </c>
      <c r="G43" s="3">
        <f t="shared" si="18"/>
        <v>30000</v>
      </c>
      <c r="H43" s="3">
        <v>0</v>
      </c>
      <c r="I43" s="3">
        <v>0</v>
      </c>
    </row>
    <row r="44" spans="1:9">
      <c r="A44" s="3" t="s">
        <v>86</v>
      </c>
      <c r="B44" s="3" t="s">
        <v>87</v>
      </c>
      <c r="C44" s="4">
        <v>0</v>
      </c>
      <c r="D44" s="4">
        <v>0</v>
      </c>
      <c r="E44" s="4">
        <v>0</v>
      </c>
      <c r="F44" s="4">
        <v>0</v>
      </c>
      <c r="G44" s="3">
        <f t="shared" si="18"/>
        <v>0</v>
      </c>
      <c r="H44" s="3">
        <v>0</v>
      </c>
      <c r="I44" s="3">
        <v>0</v>
      </c>
    </row>
    <row r="45" spans="1:9">
      <c r="A45" s="12"/>
      <c r="B45" s="13" t="s">
        <v>88</v>
      </c>
      <c r="C45" s="14">
        <f>C4+C10+C36</f>
        <v>268750</v>
      </c>
      <c r="D45" s="14">
        <f t="shared" ref="D45:I45" si="19">D4+D10+D36</f>
        <v>143250</v>
      </c>
      <c r="E45" s="14">
        <f t="shared" si="19"/>
        <v>255250</v>
      </c>
      <c r="F45" s="14">
        <f t="shared" si="19"/>
        <v>236750</v>
      </c>
      <c r="G45" s="14">
        <f t="shared" si="19"/>
        <v>904000</v>
      </c>
      <c r="H45" s="14">
        <f t="shared" si="19"/>
        <v>904200</v>
      </c>
      <c r="I45" s="14">
        <f t="shared" si="19"/>
        <v>994620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pane xSplit="2" ySplit="3" topLeftCell="C39" activePane="bottomRight" state="frozen"/>
      <selection pane="topRight" activeCell="C1" sqref="C1"/>
      <selection pane="bottomLeft" activeCell="A4" sqref="A4"/>
      <selection pane="bottomRight" activeCell="D47" sqref="D47"/>
    </sheetView>
  </sheetViews>
  <sheetFormatPr defaultRowHeight="15"/>
  <cols>
    <col min="1" max="1" width="9.140625" style="1"/>
    <col min="2" max="2" width="32.85546875" customWidth="1"/>
    <col min="3" max="8" width="13.7109375" customWidth="1"/>
  </cols>
  <sheetData>
    <row r="1" spans="1:8" ht="15.75">
      <c r="A1" s="18" t="s">
        <v>0</v>
      </c>
      <c r="B1" s="19"/>
      <c r="C1" s="19"/>
      <c r="D1" s="19"/>
      <c r="E1" s="19"/>
      <c r="F1" s="19"/>
      <c r="G1" s="19"/>
      <c r="H1" s="20"/>
    </row>
    <row r="2" spans="1:8" ht="15.75">
      <c r="A2" s="18" t="s">
        <v>1</v>
      </c>
      <c r="B2" s="19"/>
      <c r="C2" s="19"/>
      <c r="D2" s="19"/>
      <c r="E2" s="19"/>
      <c r="F2" s="19"/>
      <c r="G2" s="19"/>
      <c r="H2" s="20"/>
    </row>
    <row r="3" spans="1:8" ht="30">
      <c r="A3" s="5" t="s">
        <v>89</v>
      </c>
      <c r="B3" s="5" t="s">
        <v>2</v>
      </c>
      <c r="C3" s="6" t="s">
        <v>99</v>
      </c>
      <c r="D3" s="6" t="s">
        <v>100</v>
      </c>
      <c r="E3" s="6" t="s">
        <v>101</v>
      </c>
      <c r="F3" s="6" t="s">
        <v>3</v>
      </c>
      <c r="G3" s="6" t="s">
        <v>4</v>
      </c>
      <c r="H3" s="6" t="s">
        <v>5</v>
      </c>
    </row>
    <row r="4" spans="1:8" s="9" customFormat="1">
      <c r="A4" s="7" t="s">
        <v>6</v>
      </c>
      <c r="B4" s="7" t="s">
        <v>7</v>
      </c>
      <c r="C4" s="7">
        <f>HPS!G4</f>
        <v>255000</v>
      </c>
      <c r="D4" s="7">
        <f>HS!G4</f>
        <v>285000</v>
      </c>
      <c r="E4" s="7">
        <f>C4+D4</f>
        <v>540000</v>
      </c>
      <c r="F4" s="7">
        <v>540000</v>
      </c>
      <c r="G4" s="7">
        <f t="shared" ref="G4:H4" si="0">SUM(G5:G9)</f>
        <v>594000</v>
      </c>
      <c r="H4" s="7">
        <f t="shared" si="0"/>
        <v>653400</v>
      </c>
    </row>
    <row r="5" spans="1:8">
      <c r="A5" s="3" t="s">
        <v>8</v>
      </c>
      <c r="B5" s="3" t="s">
        <v>9</v>
      </c>
      <c r="C5" s="16">
        <f>HPS!G5</f>
        <v>90000</v>
      </c>
      <c r="D5" s="16">
        <f>HS!G5</f>
        <v>90000</v>
      </c>
      <c r="E5" s="16">
        <f t="shared" ref="E5:E45" si="1">C5+D5</f>
        <v>180000</v>
      </c>
      <c r="F5" s="3">
        <v>180000</v>
      </c>
      <c r="G5" s="3">
        <f>F5*11/10</f>
        <v>198000</v>
      </c>
      <c r="H5" s="3">
        <f>G5*11/10</f>
        <v>217800</v>
      </c>
    </row>
    <row r="6" spans="1:8">
      <c r="A6" s="3" t="s">
        <v>10</v>
      </c>
      <c r="B6" s="3" t="s">
        <v>11</v>
      </c>
      <c r="C6" s="16">
        <f>HPS!G6</f>
        <v>0</v>
      </c>
      <c r="D6" s="16">
        <f>HS!G6</f>
        <v>120000</v>
      </c>
      <c r="E6" s="16">
        <f t="shared" si="1"/>
        <v>120000</v>
      </c>
      <c r="F6" s="3">
        <v>120000</v>
      </c>
      <c r="G6" s="3">
        <f t="shared" ref="G6:H9" si="2">F6*11/10</f>
        <v>132000</v>
      </c>
      <c r="H6" s="3">
        <f t="shared" si="2"/>
        <v>145200</v>
      </c>
    </row>
    <row r="7" spans="1:8">
      <c r="A7" s="3" t="s">
        <v>12</v>
      </c>
      <c r="B7" s="3" t="s">
        <v>13</v>
      </c>
      <c r="C7" s="16">
        <f>HPS!G7</f>
        <v>90000</v>
      </c>
      <c r="D7" s="16">
        <f>HS!G7</f>
        <v>0</v>
      </c>
      <c r="E7" s="16">
        <f t="shared" si="1"/>
        <v>90000</v>
      </c>
      <c r="F7" s="3">
        <v>90000</v>
      </c>
      <c r="G7" s="3">
        <f t="shared" si="2"/>
        <v>99000</v>
      </c>
      <c r="H7" s="3">
        <f t="shared" si="2"/>
        <v>108900</v>
      </c>
    </row>
    <row r="8" spans="1:8">
      <c r="A8" s="3" t="s">
        <v>14</v>
      </c>
      <c r="B8" s="3" t="s">
        <v>15</v>
      </c>
      <c r="C8" s="16">
        <f>HPS!G8</f>
        <v>45000</v>
      </c>
      <c r="D8" s="16">
        <f>HS!G8</f>
        <v>45000</v>
      </c>
      <c r="E8" s="16">
        <f t="shared" si="1"/>
        <v>90000</v>
      </c>
      <c r="F8" s="3">
        <v>90000</v>
      </c>
      <c r="G8" s="3">
        <f t="shared" si="2"/>
        <v>99000</v>
      </c>
      <c r="H8" s="3">
        <f t="shared" si="2"/>
        <v>108900</v>
      </c>
    </row>
    <row r="9" spans="1:8">
      <c r="A9" s="3" t="s">
        <v>16</v>
      </c>
      <c r="B9" s="3" t="s">
        <v>17</v>
      </c>
      <c r="C9" s="16">
        <f>HPS!G9</f>
        <v>30000</v>
      </c>
      <c r="D9" s="16">
        <f>HS!G9</f>
        <v>30000</v>
      </c>
      <c r="E9" s="16">
        <f t="shared" si="1"/>
        <v>60000</v>
      </c>
      <c r="F9" s="3">
        <v>60000</v>
      </c>
      <c r="G9" s="3">
        <f t="shared" si="2"/>
        <v>66000</v>
      </c>
      <c r="H9" s="3">
        <f t="shared" si="2"/>
        <v>72600</v>
      </c>
    </row>
    <row r="10" spans="1:8" s="9" customFormat="1">
      <c r="A10" s="7" t="s">
        <v>18</v>
      </c>
      <c r="B10" s="7" t="s">
        <v>19</v>
      </c>
      <c r="C10" s="7">
        <f>HPS!G10</f>
        <v>406000</v>
      </c>
      <c r="D10" s="7">
        <f>HS!G10</f>
        <v>537000</v>
      </c>
      <c r="E10" s="7">
        <f t="shared" si="1"/>
        <v>943000</v>
      </c>
      <c r="F10" s="7">
        <v>943000</v>
      </c>
      <c r="G10" s="7">
        <f t="shared" ref="G10:H10" si="3">G11+G16+G19+G23+G28</f>
        <v>1037300</v>
      </c>
      <c r="H10" s="7">
        <f t="shared" si="3"/>
        <v>1141030</v>
      </c>
    </row>
    <row r="11" spans="1:8">
      <c r="A11" s="10" t="s">
        <v>20</v>
      </c>
      <c r="B11" s="10" t="s">
        <v>21</v>
      </c>
      <c r="C11" s="10">
        <f>HPS!G11</f>
        <v>131000</v>
      </c>
      <c r="D11" s="10">
        <f>HS!G11</f>
        <v>242000</v>
      </c>
      <c r="E11" s="10">
        <f t="shared" si="1"/>
        <v>373000</v>
      </c>
      <c r="F11" s="10">
        <v>373000</v>
      </c>
      <c r="G11" s="10">
        <f t="shared" ref="G11:H11" si="4">SUM(G12:G15)</f>
        <v>410300</v>
      </c>
      <c r="H11" s="10">
        <f t="shared" si="4"/>
        <v>451330</v>
      </c>
    </row>
    <row r="12" spans="1:8">
      <c r="A12" s="3" t="s">
        <v>22</v>
      </c>
      <c r="B12" s="3" t="s">
        <v>23</v>
      </c>
      <c r="C12" s="16">
        <f>HPS!G12</f>
        <v>96000</v>
      </c>
      <c r="D12" s="16">
        <f>HS!G12</f>
        <v>80000</v>
      </c>
      <c r="E12" s="16">
        <f t="shared" si="1"/>
        <v>176000</v>
      </c>
      <c r="F12" s="3">
        <v>176000</v>
      </c>
      <c r="G12" s="3">
        <f>F12*11/10</f>
        <v>193600</v>
      </c>
      <c r="H12" s="3">
        <f>G12*11/10</f>
        <v>212960</v>
      </c>
    </row>
    <row r="13" spans="1:8">
      <c r="A13" s="3" t="s">
        <v>24</v>
      </c>
      <c r="B13" s="3" t="s">
        <v>25</v>
      </c>
      <c r="C13" s="16">
        <f>HPS!G13</f>
        <v>19000</v>
      </c>
      <c r="D13" s="16">
        <f>HS!G13</f>
        <v>7000</v>
      </c>
      <c r="E13" s="16">
        <f t="shared" si="1"/>
        <v>26000</v>
      </c>
      <c r="F13" s="3">
        <v>26000</v>
      </c>
      <c r="G13" s="3">
        <f t="shared" ref="G13:H15" si="5">F13*11/10</f>
        <v>28600</v>
      </c>
      <c r="H13" s="3">
        <f t="shared" si="5"/>
        <v>31460</v>
      </c>
    </row>
    <row r="14" spans="1:8">
      <c r="A14" s="3" t="s">
        <v>26</v>
      </c>
      <c r="B14" s="3" t="s">
        <v>27</v>
      </c>
      <c r="C14" s="16">
        <f>HPS!G14</f>
        <v>16000</v>
      </c>
      <c r="D14" s="16">
        <f>HS!G14</f>
        <v>9000</v>
      </c>
      <c r="E14" s="16">
        <f t="shared" si="1"/>
        <v>25000</v>
      </c>
      <c r="F14" s="3">
        <v>25000</v>
      </c>
      <c r="G14" s="3">
        <f t="shared" si="5"/>
        <v>27500</v>
      </c>
      <c r="H14" s="3">
        <f t="shared" si="5"/>
        <v>30250</v>
      </c>
    </row>
    <row r="15" spans="1:8">
      <c r="A15" s="3" t="s">
        <v>28</v>
      </c>
      <c r="B15" s="3" t="s">
        <v>29</v>
      </c>
      <c r="C15" s="16">
        <f>HPS!G15</f>
        <v>0</v>
      </c>
      <c r="D15" s="16">
        <f>HS!G15</f>
        <v>146000</v>
      </c>
      <c r="E15" s="16">
        <f t="shared" si="1"/>
        <v>146000</v>
      </c>
      <c r="F15" s="3">
        <v>146000</v>
      </c>
      <c r="G15" s="3">
        <f t="shared" si="5"/>
        <v>160600</v>
      </c>
      <c r="H15" s="3">
        <f t="shared" si="5"/>
        <v>176660</v>
      </c>
    </row>
    <row r="16" spans="1:8">
      <c r="A16" s="10" t="s">
        <v>30</v>
      </c>
      <c r="B16" s="10" t="s">
        <v>31</v>
      </c>
      <c r="C16" s="10">
        <f>HPS!G16</f>
        <v>98900</v>
      </c>
      <c r="D16" s="10">
        <f>HS!G16</f>
        <v>62100</v>
      </c>
      <c r="E16" s="10">
        <f t="shared" si="1"/>
        <v>161000</v>
      </c>
      <c r="F16" s="10">
        <v>161000</v>
      </c>
      <c r="G16" s="10">
        <f t="shared" ref="G16:H16" si="6">SUM(G17:G18)</f>
        <v>177100</v>
      </c>
      <c r="H16" s="10">
        <f t="shared" si="6"/>
        <v>194810</v>
      </c>
    </row>
    <row r="17" spans="1:8">
      <c r="A17" s="3" t="s">
        <v>32</v>
      </c>
      <c r="B17" s="3" t="s">
        <v>33</v>
      </c>
      <c r="C17" s="16">
        <f>HPS!G17</f>
        <v>82400</v>
      </c>
      <c r="D17" s="16">
        <f>HS!G17</f>
        <v>50600</v>
      </c>
      <c r="E17" s="16">
        <f t="shared" si="1"/>
        <v>133000</v>
      </c>
      <c r="F17" s="3">
        <v>133000</v>
      </c>
      <c r="G17" s="3">
        <f>F17*11/10</f>
        <v>146300</v>
      </c>
      <c r="H17" s="3">
        <f>G17*11/10</f>
        <v>160930</v>
      </c>
    </row>
    <row r="18" spans="1:8">
      <c r="A18" s="3" t="s">
        <v>34</v>
      </c>
      <c r="B18" s="3" t="s">
        <v>35</v>
      </c>
      <c r="C18" s="16">
        <f>HPS!G18</f>
        <v>16500</v>
      </c>
      <c r="D18" s="16">
        <f>HS!G18</f>
        <v>11500</v>
      </c>
      <c r="E18" s="16">
        <f t="shared" si="1"/>
        <v>28000</v>
      </c>
      <c r="F18" s="3">
        <v>28000</v>
      </c>
      <c r="G18" s="3">
        <f>F18*11/10</f>
        <v>30800</v>
      </c>
      <c r="H18" s="3">
        <f>G18*11/10</f>
        <v>33880</v>
      </c>
    </row>
    <row r="19" spans="1:8">
      <c r="A19" s="10" t="s">
        <v>36</v>
      </c>
      <c r="B19" s="10" t="s">
        <v>37</v>
      </c>
      <c r="C19" s="10">
        <f>HPS!G19</f>
        <v>21000</v>
      </c>
      <c r="D19" s="10">
        <f>HS!G19</f>
        <v>39000</v>
      </c>
      <c r="E19" s="10">
        <f t="shared" si="1"/>
        <v>60000</v>
      </c>
      <c r="F19" s="10">
        <v>60000</v>
      </c>
      <c r="G19" s="10">
        <f t="shared" ref="G19:H19" si="7">SUM(G20:G22)</f>
        <v>66000</v>
      </c>
      <c r="H19" s="10">
        <f t="shared" si="7"/>
        <v>72600</v>
      </c>
    </row>
    <row r="20" spans="1:8">
      <c r="A20" s="3" t="s">
        <v>38</v>
      </c>
      <c r="B20" s="3" t="s">
        <v>39</v>
      </c>
      <c r="C20" s="16">
        <f>HPS!G20</f>
        <v>18000</v>
      </c>
      <c r="D20" s="16">
        <f>HS!G20</f>
        <v>18000</v>
      </c>
      <c r="E20" s="16">
        <f t="shared" si="1"/>
        <v>36000</v>
      </c>
      <c r="F20" s="3">
        <v>36000</v>
      </c>
      <c r="G20" s="3">
        <f>F20*11/10</f>
        <v>39600</v>
      </c>
      <c r="H20" s="3">
        <f>G20*11/10</f>
        <v>43560</v>
      </c>
    </row>
    <row r="21" spans="1:8">
      <c r="A21" s="3" t="s">
        <v>40</v>
      </c>
      <c r="B21" s="3" t="s">
        <v>41</v>
      </c>
      <c r="C21" s="16">
        <f>HPS!G21</f>
        <v>3000</v>
      </c>
      <c r="D21" s="16">
        <f>HS!G21</f>
        <v>3000</v>
      </c>
      <c r="E21" s="16">
        <f t="shared" si="1"/>
        <v>6000</v>
      </c>
      <c r="F21" s="3">
        <v>6000</v>
      </c>
      <c r="G21" s="3">
        <f t="shared" ref="G21:H22" si="8">F21*11/10</f>
        <v>6600</v>
      </c>
      <c r="H21" s="3">
        <f t="shared" si="8"/>
        <v>7260</v>
      </c>
    </row>
    <row r="22" spans="1:8">
      <c r="A22" s="3" t="s">
        <v>42</v>
      </c>
      <c r="B22" s="3" t="s">
        <v>43</v>
      </c>
      <c r="C22" s="16">
        <f>HPS!G22</f>
        <v>0</v>
      </c>
      <c r="D22" s="16">
        <f>HS!G22</f>
        <v>18000</v>
      </c>
      <c r="E22" s="16">
        <f t="shared" si="1"/>
        <v>18000</v>
      </c>
      <c r="F22" s="3">
        <v>18000</v>
      </c>
      <c r="G22" s="3">
        <f t="shared" si="8"/>
        <v>19800</v>
      </c>
      <c r="H22" s="3">
        <f t="shared" si="8"/>
        <v>21780</v>
      </c>
    </row>
    <row r="23" spans="1:8">
      <c r="A23" s="10" t="s">
        <v>44</v>
      </c>
      <c r="B23" s="10" t="s">
        <v>45</v>
      </c>
      <c r="C23" s="10">
        <f>HPS!G23</f>
        <v>117500</v>
      </c>
      <c r="D23" s="10">
        <f>HS!G23</f>
        <v>140500</v>
      </c>
      <c r="E23" s="10">
        <f t="shared" si="1"/>
        <v>258000</v>
      </c>
      <c r="F23" s="10">
        <v>258000</v>
      </c>
      <c r="G23" s="10">
        <f t="shared" ref="G23:H23" si="9">SUM(G24:G27)</f>
        <v>283800</v>
      </c>
      <c r="H23" s="10">
        <f t="shared" si="9"/>
        <v>312180</v>
      </c>
    </row>
    <row r="24" spans="1:8">
      <c r="A24" s="3" t="s">
        <v>46</v>
      </c>
      <c r="B24" s="3" t="s">
        <v>47</v>
      </c>
      <c r="C24" s="16">
        <f>HPS!G24</f>
        <v>18000</v>
      </c>
      <c r="D24" s="16">
        <f>HS!G24</f>
        <v>11500</v>
      </c>
      <c r="E24" s="16">
        <f t="shared" si="1"/>
        <v>29500</v>
      </c>
      <c r="F24" s="3">
        <v>29500</v>
      </c>
      <c r="G24" s="3">
        <f>F24*11/10</f>
        <v>32450</v>
      </c>
      <c r="H24" s="3">
        <f>G24*11/10</f>
        <v>35695</v>
      </c>
    </row>
    <row r="25" spans="1:8">
      <c r="A25" s="3" t="s">
        <v>48</v>
      </c>
      <c r="B25" s="3" t="s">
        <v>49</v>
      </c>
      <c r="C25" s="16">
        <f>HPS!G25</f>
        <v>95500</v>
      </c>
      <c r="D25" s="16">
        <f>HS!G25</f>
        <v>66000</v>
      </c>
      <c r="E25" s="16">
        <f t="shared" si="1"/>
        <v>161500</v>
      </c>
      <c r="F25" s="3">
        <v>161500</v>
      </c>
      <c r="G25" s="3">
        <f t="shared" ref="G25:H27" si="10">F25*11/10</f>
        <v>177650</v>
      </c>
      <c r="H25" s="3">
        <f t="shared" si="10"/>
        <v>195415</v>
      </c>
    </row>
    <row r="26" spans="1:8">
      <c r="A26" s="3" t="s">
        <v>50</v>
      </c>
      <c r="B26" s="3" t="s">
        <v>51</v>
      </c>
      <c r="C26" s="16">
        <f>HPS!G26</f>
        <v>0</v>
      </c>
      <c r="D26" s="16">
        <f>HS!G26</f>
        <v>57000</v>
      </c>
      <c r="E26" s="16">
        <f t="shared" si="1"/>
        <v>57000</v>
      </c>
      <c r="F26" s="3">
        <v>57000</v>
      </c>
      <c r="G26" s="3">
        <f t="shared" si="10"/>
        <v>62700</v>
      </c>
      <c r="H26" s="3">
        <f t="shared" si="10"/>
        <v>68970</v>
      </c>
    </row>
    <row r="27" spans="1:8">
      <c r="A27" s="3" t="s">
        <v>52</v>
      </c>
      <c r="B27" s="3" t="s">
        <v>53</v>
      </c>
      <c r="C27" s="16">
        <f>HPS!G27</f>
        <v>4000</v>
      </c>
      <c r="D27" s="16">
        <f>HS!G27</f>
        <v>6000</v>
      </c>
      <c r="E27" s="16">
        <f t="shared" si="1"/>
        <v>10000</v>
      </c>
      <c r="F27" s="3">
        <v>10000</v>
      </c>
      <c r="G27" s="3">
        <f t="shared" si="10"/>
        <v>11000</v>
      </c>
      <c r="H27" s="3">
        <f t="shared" si="10"/>
        <v>12100</v>
      </c>
    </row>
    <row r="28" spans="1:8">
      <c r="A28" s="10" t="s">
        <v>54</v>
      </c>
      <c r="B28" s="10" t="s">
        <v>55</v>
      </c>
      <c r="C28" s="10">
        <f>HPS!G28</f>
        <v>37600</v>
      </c>
      <c r="D28" s="10">
        <f>HS!G28</f>
        <v>53400</v>
      </c>
      <c r="E28" s="10">
        <f t="shared" si="1"/>
        <v>91000</v>
      </c>
      <c r="F28" s="10">
        <v>91000</v>
      </c>
      <c r="G28" s="10">
        <f t="shared" ref="G28:H28" si="11">SUM(G29:G35)</f>
        <v>100100</v>
      </c>
      <c r="H28" s="10">
        <f t="shared" si="11"/>
        <v>110110</v>
      </c>
    </row>
    <row r="29" spans="1:8">
      <c r="A29" s="3" t="s">
        <v>56</v>
      </c>
      <c r="B29" s="3" t="s">
        <v>57</v>
      </c>
      <c r="C29" s="16">
        <f>HPS!G29</f>
        <v>18000</v>
      </c>
      <c r="D29" s="16">
        <f>HS!G29</f>
        <v>18000</v>
      </c>
      <c r="E29" s="16">
        <f t="shared" si="1"/>
        <v>36000</v>
      </c>
      <c r="F29" s="3">
        <v>36000</v>
      </c>
      <c r="G29" s="3">
        <f>F29*11/10</f>
        <v>39600</v>
      </c>
      <c r="H29" s="3">
        <f>G29*11/10</f>
        <v>43560</v>
      </c>
    </row>
    <row r="30" spans="1:8">
      <c r="A30" s="3" t="s">
        <v>58</v>
      </c>
      <c r="B30" s="3" t="s">
        <v>59</v>
      </c>
      <c r="C30" s="16">
        <f>HPS!G30</f>
        <v>6000</v>
      </c>
      <c r="D30" s="16">
        <f>HS!G30</f>
        <v>6000</v>
      </c>
      <c r="E30" s="16">
        <f t="shared" si="1"/>
        <v>12000</v>
      </c>
      <c r="F30" s="3">
        <v>12000</v>
      </c>
      <c r="G30" s="3">
        <f t="shared" ref="G30:H35" si="12">F30*11/10</f>
        <v>13200</v>
      </c>
      <c r="H30" s="3">
        <f t="shared" si="12"/>
        <v>14520</v>
      </c>
    </row>
    <row r="31" spans="1:8">
      <c r="A31" s="3" t="s">
        <v>60</v>
      </c>
      <c r="B31" s="3" t="s">
        <v>61</v>
      </c>
      <c r="C31" s="16">
        <f>HPS!G31</f>
        <v>3600</v>
      </c>
      <c r="D31" s="16">
        <f>HS!G31</f>
        <v>3600</v>
      </c>
      <c r="E31" s="16">
        <f t="shared" si="1"/>
        <v>7200</v>
      </c>
      <c r="F31" s="3">
        <v>7200</v>
      </c>
      <c r="G31" s="3">
        <f t="shared" si="12"/>
        <v>7920</v>
      </c>
      <c r="H31" s="3">
        <f t="shared" si="12"/>
        <v>8712</v>
      </c>
    </row>
    <row r="32" spans="1:8">
      <c r="A32" s="3" t="s">
        <v>62</v>
      </c>
      <c r="B32" s="3" t="s">
        <v>63</v>
      </c>
      <c r="C32" s="16">
        <f>HPS!G32</f>
        <v>0</v>
      </c>
      <c r="D32" s="16">
        <f>HS!G32</f>
        <v>2000</v>
      </c>
      <c r="E32" s="16">
        <f t="shared" si="1"/>
        <v>2000</v>
      </c>
      <c r="F32" s="3">
        <v>2000</v>
      </c>
      <c r="G32" s="3">
        <f t="shared" si="12"/>
        <v>2200</v>
      </c>
      <c r="H32" s="3">
        <f t="shared" si="12"/>
        <v>2420</v>
      </c>
    </row>
    <row r="33" spans="1:8">
      <c r="A33" s="3" t="s">
        <v>64</v>
      </c>
      <c r="B33" s="3" t="s">
        <v>65</v>
      </c>
      <c r="C33" s="16">
        <f>HPS!G33</f>
        <v>0</v>
      </c>
      <c r="D33" s="16">
        <f>HS!G33</f>
        <v>5800</v>
      </c>
      <c r="E33" s="16">
        <f t="shared" si="1"/>
        <v>5800</v>
      </c>
      <c r="F33" s="3">
        <v>5800</v>
      </c>
      <c r="G33" s="3">
        <f t="shared" si="12"/>
        <v>6380</v>
      </c>
      <c r="H33" s="3">
        <f t="shared" si="12"/>
        <v>7018</v>
      </c>
    </row>
    <row r="34" spans="1:8">
      <c r="A34" s="3" t="s">
        <v>66</v>
      </c>
      <c r="B34" s="3" t="s">
        <v>67</v>
      </c>
      <c r="C34" s="16">
        <f>HPS!G34</f>
        <v>0</v>
      </c>
      <c r="D34" s="16">
        <f>HS!G34</f>
        <v>8000</v>
      </c>
      <c r="E34" s="16">
        <f t="shared" si="1"/>
        <v>8000</v>
      </c>
      <c r="F34" s="3">
        <v>8000</v>
      </c>
      <c r="G34" s="3">
        <f t="shared" si="12"/>
        <v>8800</v>
      </c>
      <c r="H34" s="3">
        <f t="shared" si="12"/>
        <v>9680</v>
      </c>
    </row>
    <row r="35" spans="1:8">
      <c r="A35" s="3" t="s">
        <v>68</v>
      </c>
      <c r="B35" s="3" t="s">
        <v>69</v>
      </c>
      <c r="C35" s="16">
        <f>HPS!G35</f>
        <v>10000</v>
      </c>
      <c r="D35" s="16">
        <f>HS!G35</f>
        <v>10000</v>
      </c>
      <c r="E35" s="16">
        <f t="shared" si="1"/>
        <v>20000</v>
      </c>
      <c r="F35" s="3">
        <v>20000</v>
      </c>
      <c r="G35" s="3">
        <f t="shared" si="12"/>
        <v>22000</v>
      </c>
      <c r="H35" s="3">
        <f t="shared" si="12"/>
        <v>24200</v>
      </c>
    </row>
    <row r="36" spans="1:8" s="9" customFormat="1">
      <c r="A36" s="7" t="s">
        <v>70</v>
      </c>
      <c r="B36" s="7" t="s">
        <v>71</v>
      </c>
      <c r="C36" s="7">
        <f>HPS!G36</f>
        <v>825000</v>
      </c>
      <c r="D36" s="7">
        <f>HS!G36</f>
        <v>82000</v>
      </c>
      <c r="E36" s="7">
        <f t="shared" si="1"/>
        <v>907000</v>
      </c>
      <c r="F36" s="7">
        <v>907000</v>
      </c>
      <c r="G36" s="7">
        <f t="shared" ref="G36:H36" si="13">SUM(G37:G44)</f>
        <v>0</v>
      </c>
      <c r="H36" s="7">
        <f t="shared" si="13"/>
        <v>0</v>
      </c>
    </row>
    <row r="37" spans="1:8">
      <c r="A37" s="3" t="s">
        <v>72</v>
      </c>
      <c r="B37" s="3" t="s">
        <v>73</v>
      </c>
      <c r="C37" s="16">
        <f>HPS!G37</f>
        <v>675000</v>
      </c>
      <c r="D37" s="16">
        <f>HS!G37</f>
        <v>0</v>
      </c>
      <c r="E37" s="16">
        <f t="shared" si="1"/>
        <v>675000</v>
      </c>
      <c r="F37" s="3">
        <v>675000</v>
      </c>
      <c r="G37" s="3">
        <v>0</v>
      </c>
      <c r="H37" s="3">
        <v>0</v>
      </c>
    </row>
    <row r="38" spans="1:8">
      <c r="A38" s="3" t="s">
        <v>74</v>
      </c>
      <c r="B38" s="3" t="s">
        <v>75</v>
      </c>
      <c r="C38" s="16">
        <f>HPS!G38</f>
        <v>70000</v>
      </c>
      <c r="D38" s="16">
        <f>HS!G38</f>
        <v>0</v>
      </c>
      <c r="E38" s="16">
        <f t="shared" si="1"/>
        <v>70000</v>
      </c>
      <c r="F38" s="3">
        <v>70000</v>
      </c>
      <c r="G38" s="3">
        <v>0</v>
      </c>
      <c r="H38" s="3">
        <v>0</v>
      </c>
    </row>
    <row r="39" spans="1:8">
      <c r="A39" s="3" t="s">
        <v>76</v>
      </c>
      <c r="B39" s="3" t="s">
        <v>77</v>
      </c>
      <c r="C39" s="16">
        <f>HPS!G39</f>
        <v>0</v>
      </c>
      <c r="D39" s="16">
        <f>HS!G39</f>
        <v>35000</v>
      </c>
      <c r="E39" s="16">
        <f t="shared" si="1"/>
        <v>35000</v>
      </c>
      <c r="F39" s="3">
        <v>35000</v>
      </c>
      <c r="G39" s="3">
        <v>0</v>
      </c>
      <c r="H39" s="3">
        <v>0</v>
      </c>
    </row>
    <row r="40" spans="1:8">
      <c r="A40" s="3" t="s">
        <v>78</v>
      </c>
      <c r="B40" s="3" t="s">
        <v>79</v>
      </c>
      <c r="C40" s="16">
        <f>HPS!G40</f>
        <v>30000</v>
      </c>
      <c r="D40" s="16">
        <f>HS!G40</f>
        <v>0</v>
      </c>
      <c r="E40" s="16">
        <f t="shared" si="1"/>
        <v>30000</v>
      </c>
      <c r="F40" s="3">
        <v>30000</v>
      </c>
      <c r="G40" s="3">
        <v>0</v>
      </c>
      <c r="H40" s="3">
        <v>0</v>
      </c>
    </row>
    <row r="41" spans="1:8">
      <c r="A41" s="3" t="s">
        <v>80</v>
      </c>
      <c r="B41" s="3" t="s">
        <v>81</v>
      </c>
      <c r="C41" s="16">
        <f>HPS!G41</f>
        <v>30000</v>
      </c>
      <c r="D41" s="16">
        <f>HS!G41</f>
        <v>15000</v>
      </c>
      <c r="E41" s="16">
        <f t="shared" si="1"/>
        <v>45000</v>
      </c>
      <c r="F41" s="3">
        <v>45000</v>
      </c>
      <c r="G41" s="3">
        <v>0</v>
      </c>
      <c r="H41" s="3">
        <v>0</v>
      </c>
    </row>
    <row r="42" spans="1:8">
      <c r="A42" s="3" t="s">
        <v>82</v>
      </c>
      <c r="B42" s="3" t="s">
        <v>83</v>
      </c>
      <c r="C42" s="16">
        <f>HPS!G42</f>
        <v>0</v>
      </c>
      <c r="D42" s="16">
        <f>HS!G42</f>
        <v>2000</v>
      </c>
      <c r="E42" s="16">
        <f t="shared" si="1"/>
        <v>2000</v>
      </c>
      <c r="F42" s="3">
        <v>2000</v>
      </c>
      <c r="G42" s="3">
        <v>0</v>
      </c>
      <c r="H42" s="3">
        <v>0</v>
      </c>
    </row>
    <row r="43" spans="1:8">
      <c r="A43" s="3" t="s">
        <v>84</v>
      </c>
      <c r="B43" s="3" t="s">
        <v>85</v>
      </c>
      <c r="C43" s="16">
        <f>HPS!G43</f>
        <v>10000</v>
      </c>
      <c r="D43" s="16">
        <f>HS!G43</f>
        <v>30000</v>
      </c>
      <c r="E43" s="16">
        <f t="shared" si="1"/>
        <v>40000</v>
      </c>
      <c r="F43" s="3">
        <v>40000</v>
      </c>
      <c r="G43" s="3">
        <v>0</v>
      </c>
      <c r="H43" s="3">
        <v>0</v>
      </c>
    </row>
    <row r="44" spans="1:8">
      <c r="A44" s="3" t="s">
        <v>86</v>
      </c>
      <c r="B44" s="3" t="s">
        <v>87</v>
      </c>
      <c r="C44" s="16">
        <f>HPS!G44</f>
        <v>10000</v>
      </c>
      <c r="D44" s="16">
        <f>HS!G44</f>
        <v>0</v>
      </c>
      <c r="E44" s="16">
        <f t="shared" si="1"/>
        <v>10000</v>
      </c>
      <c r="F44" s="3">
        <v>10000</v>
      </c>
      <c r="G44" s="3">
        <v>0</v>
      </c>
      <c r="H44" s="3">
        <v>0</v>
      </c>
    </row>
    <row r="45" spans="1:8">
      <c r="A45" s="12"/>
      <c r="B45" s="13" t="s">
        <v>88</v>
      </c>
      <c r="C45" s="17">
        <f>HPS!G45</f>
        <v>1486000</v>
      </c>
      <c r="D45" s="14">
        <f t="shared" ref="D45:H45" si="14">D4+D10+D36</f>
        <v>904000</v>
      </c>
      <c r="E45" s="17">
        <f t="shared" si="1"/>
        <v>2390000</v>
      </c>
      <c r="F45" s="14">
        <v>2390000</v>
      </c>
      <c r="G45" s="14">
        <f t="shared" si="14"/>
        <v>1631300</v>
      </c>
      <c r="H45" s="14">
        <f t="shared" si="14"/>
        <v>1794430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</vt:lpstr>
      <vt:lpstr>Detailed</vt:lpstr>
      <vt:lpstr>HPS</vt:lpstr>
      <vt:lpstr>HS</vt:lpstr>
      <vt:lpstr>Break-up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Melliyal Annamalai</cp:lastModifiedBy>
  <dcterms:created xsi:type="dcterms:W3CDTF">2012-03-13T06:13:44Z</dcterms:created>
  <dcterms:modified xsi:type="dcterms:W3CDTF">2012-12-06T05:50:20Z</dcterms:modified>
</cp:coreProperties>
</file>