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4B0BAE1B-2B2C-48C0-AD54-24FC2708416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Y 21-22" sheetId="1" r:id="rId1"/>
  </sheets>
  <definedNames>
    <definedName name="_xlnm.Print_Area" localSheetId="0">'FY 21-22'!$A$1:$T$20</definedName>
  </definedNames>
  <calcPr calcId="191029"/>
</workbook>
</file>

<file path=xl/calcChain.xml><?xml version="1.0" encoding="utf-8"?>
<calcChain xmlns="http://schemas.openxmlformats.org/spreadsheetml/2006/main">
  <c r="U29" i="1" l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28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T44" i="1"/>
  <c r="T23" i="1"/>
  <c r="O44" i="1"/>
  <c r="P44" i="1"/>
  <c r="Q44" i="1"/>
  <c r="R44" i="1"/>
  <c r="S44" i="1"/>
  <c r="N44" i="1"/>
  <c r="M44" i="1"/>
  <c r="I44" i="1"/>
  <c r="J44" i="1"/>
  <c r="K44" i="1"/>
  <c r="L44" i="1"/>
  <c r="H44" i="1"/>
  <c r="G44" i="1"/>
  <c r="R23" i="1"/>
  <c r="P23" i="1"/>
  <c r="O23" i="1"/>
  <c r="M23" i="1"/>
  <c r="K23" i="1"/>
  <c r="J23" i="1"/>
  <c r="I23" i="1"/>
  <c r="H23" i="1"/>
  <c r="G23" i="1"/>
  <c r="N43" i="1" l="1"/>
  <c r="H43" i="1"/>
  <c r="T43" i="1" s="1"/>
  <c r="H32" i="1"/>
  <c r="H42" i="1"/>
  <c r="H41" i="1"/>
  <c r="H40" i="1"/>
  <c r="H39" i="1"/>
  <c r="H38" i="1"/>
  <c r="H37" i="1"/>
  <c r="H36" i="1"/>
  <c r="H35" i="1"/>
  <c r="H34" i="1"/>
  <c r="H30" i="1"/>
  <c r="H31" i="1"/>
  <c r="L23" i="1"/>
  <c r="Q23" i="1"/>
  <c r="S23" i="1"/>
  <c r="N20" i="1"/>
  <c r="N33" i="1"/>
  <c r="N32" i="1"/>
  <c r="N40" i="1"/>
  <c r="N31" i="1"/>
  <c r="N30" i="1"/>
  <c r="N28" i="1"/>
  <c r="H19" i="1"/>
  <c r="T33" i="1" l="1"/>
  <c r="T28" i="1"/>
  <c r="N10" i="1"/>
  <c r="N29" i="1" l="1"/>
  <c r="H205" i="1"/>
  <c r="N205" i="1"/>
  <c r="A206" i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H206" i="1"/>
  <c r="N206" i="1"/>
  <c r="H207" i="1"/>
  <c r="N207" i="1"/>
  <c r="H208" i="1"/>
  <c r="N208" i="1"/>
  <c r="H209" i="1"/>
  <c r="N209" i="1"/>
  <c r="H210" i="1"/>
  <c r="N210" i="1"/>
  <c r="H211" i="1"/>
  <c r="N211" i="1"/>
  <c r="H212" i="1"/>
  <c r="N212" i="1"/>
  <c r="H213" i="1"/>
  <c r="N213" i="1"/>
  <c r="H214" i="1"/>
  <c r="N214" i="1"/>
  <c r="H215" i="1"/>
  <c r="N215" i="1"/>
  <c r="H216" i="1"/>
  <c r="N216" i="1"/>
  <c r="H217" i="1"/>
  <c r="N217" i="1"/>
  <c r="I218" i="1"/>
  <c r="J218" i="1"/>
  <c r="K218" i="1"/>
  <c r="L218" i="1"/>
  <c r="M218" i="1"/>
  <c r="O218" i="1"/>
  <c r="P218" i="1"/>
  <c r="Q218" i="1"/>
  <c r="R218" i="1"/>
  <c r="S218" i="1"/>
  <c r="T29" i="1" l="1"/>
  <c r="T215" i="1"/>
  <c r="U215" i="1" s="1"/>
  <c r="T211" i="1"/>
  <c r="U211" i="1" s="1"/>
  <c r="T209" i="1"/>
  <c r="U209" i="1" s="1"/>
  <c r="T216" i="1"/>
  <c r="U216" i="1" s="1"/>
  <c r="T214" i="1"/>
  <c r="U214" i="1" s="1"/>
  <c r="T210" i="1"/>
  <c r="U210" i="1" s="1"/>
  <c r="T208" i="1"/>
  <c r="U208" i="1" s="1"/>
  <c r="T205" i="1"/>
  <c r="U205" i="1" s="1"/>
  <c r="T217" i="1"/>
  <c r="U217" i="1" s="1"/>
  <c r="T212" i="1"/>
  <c r="U213" i="1" s="1"/>
  <c r="T206" i="1"/>
  <c r="U206" i="1" s="1"/>
  <c r="T213" i="1"/>
  <c r="T207" i="1"/>
  <c r="U207" i="1" s="1"/>
  <c r="H218" i="1"/>
  <c r="N218" i="1"/>
  <c r="U212" i="1" l="1"/>
  <c r="U218" i="1" s="1"/>
  <c r="T218" i="1"/>
  <c r="N34" i="1"/>
  <c r="T34" i="1" s="1"/>
  <c r="T35" i="1"/>
  <c r="N35" i="1"/>
  <c r="G36" i="1"/>
  <c r="N36" i="1"/>
  <c r="T36" i="1" s="1"/>
  <c r="N37" i="1"/>
  <c r="N38" i="1"/>
  <c r="T38" i="1" s="1"/>
  <c r="N39" i="1"/>
  <c r="N41" i="1"/>
  <c r="T41" i="1" s="1"/>
  <c r="N42" i="1"/>
  <c r="T30" i="1" l="1"/>
  <c r="T42" i="1"/>
  <c r="T39" i="1"/>
  <c r="T37" i="1"/>
  <c r="T32" i="1"/>
  <c r="T40" i="1"/>
  <c r="T31" i="1"/>
  <c r="U44" i="1" l="1"/>
  <c r="H10" i="1" l="1"/>
  <c r="H20" i="1"/>
  <c r="H11" i="1"/>
  <c r="N11" i="1"/>
  <c r="H12" i="1"/>
  <c r="N12" i="1"/>
  <c r="H13" i="1"/>
  <c r="N13" i="1"/>
  <c r="H14" i="1"/>
  <c r="N14" i="1"/>
  <c r="H15" i="1"/>
  <c r="N15" i="1"/>
  <c r="H16" i="1"/>
  <c r="N16" i="1"/>
  <c r="H21" i="1"/>
  <c r="N21" i="1"/>
  <c r="H22" i="1"/>
  <c r="N22" i="1"/>
  <c r="H17" i="1"/>
  <c r="N17" i="1"/>
  <c r="H18" i="1"/>
  <c r="N18" i="1"/>
  <c r="N19" i="1"/>
  <c r="T19" i="1" s="1"/>
  <c r="N23" i="1" l="1"/>
  <c r="T10" i="1"/>
  <c r="T17" i="1"/>
  <c r="T21" i="1"/>
  <c r="T22" i="1"/>
  <c r="T16" i="1"/>
  <c r="T14" i="1"/>
  <c r="T12" i="1"/>
  <c r="T20" i="1"/>
  <c r="T18" i="1"/>
  <c r="T15" i="1"/>
  <c r="T13" i="1"/>
  <c r="T11" i="1"/>
  <c r="D46" i="1" l="1"/>
  <c r="U23" i="1" l="1"/>
  <c r="D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1" authorId="0" shapeId="0" xr:uid="{93F687AE-81D6-4B56-9072-29FFC39A9262}">
      <text>
        <r>
          <rPr>
            <b/>
            <sz val="9"/>
            <color indexed="81"/>
            <rFont val="Tahoma"/>
            <family val="2"/>
          </rPr>
          <t>Jamghat office:Little Ones Public School upto 8th Class and after that child admission in Ryan International School(new School)</t>
        </r>
      </text>
    </comment>
    <comment ref="B12" authorId="0" shapeId="0" xr:uid="{242740C4-1B57-4D55-9ACB-F0EEFD68FBB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Little Ones Public School upto 8th Class and after that child admission in Ryan International School(new School)</t>
        </r>
      </text>
    </comment>
    <comment ref="O19" authorId="0" shapeId="0" xr:uid="{6DA8DF00-7921-4E88-8773-1CADF0B51F4C}">
      <text>
        <r>
          <rPr>
            <b/>
            <sz val="9"/>
            <color indexed="81"/>
            <rFont val="Tahoma"/>
            <family val="2"/>
          </rPr>
          <t>Javed</t>
        </r>
        <r>
          <rPr>
            <sz val="9"/>
            <color indexed="81"/>
            <rFont val="Tahoma"/>
            <family val="2"/>
          </rPr>
          <t xml:space="preserve">
Development fee only aplicable on new admission
</t>
        </r>
      </text>
    </comment>
  </commentList>
</comments>
</file>

<file path=xl/sharedStrings.xml><?xml version="1.0" encoding="utf-8"?>
<sst xmlns="http://schemas.openxmlformats.org/spreadsheetml/2006/main" count="283" uniqueCount="134">
  <si>
    <t xml:space="preserve">USD </t>
  </si>
  <si>
    <t>Remarks</t>
  </si>
  <si>
    <t xml:space="preserve"> </t>
  </si>
  <si>
    <t>Fiza</t>
  </si>
  <si>
    <t>S. No.</t>
  </si>
  <si>
    <t>Name of Children</t>
  </si>
  <si>
    <t>Name of School</t>
  </si>
  <si>
    <t>Class</t>
  </si>
  <si>
    <t>Tuition Fee</t>
  </si>
  <si>
    <t>Other Education Costs</t>
  </si>
  <si>
    <t>Grand Total</t>
  </si>
  <si>
    <t>Monthly</t>
  </si>
  <si>
    <t>Annual Charges</t>
  </si>
  <si>
    <t>Books &amp; Stationery</t>
  </si>
  <si>
    <t>Uniform &amp; Shoes</t>
  </si>
  <si>
    <t>PTA Charges</t>
  </si>
  <si>
    <t>Development fees</t>
  </si>
  <si>
    <t>Registration fees</t>
  </si>
  <si>
    <t>Computer fees</t>
  </si>
  <si>
    <t>Other Charges</t>
  </si>
  <si>
    <t xml:space="preserve">Muskan </t>
  </si>
  <si>
    <t>TOTAL</t>
  </si>
  <si>
    <t>Yearly fees</t>
  </si>
  <si>
    <t xml:space="preserve">Tabassum </t>
  </si>
  <si>
    <t>Shabana</t>
  </si>
  <si>
    <t>Ayesha</t>
  </si>
  <si>
    <t>Parampreet</t>
  </si>
  <si>
    <t>Komal</t>
  </si>
  <si>
    <t>Khushbu</t>
  </si>
  <si>
    <t>Unknown</t>
  </si>
  <si>
    <t>New little ones public school</t>
  </si>
  <si>
    <t>Security fee</t>
  </si>
  <si>
    <t xml:space="preserve">Transport Expense Monthly  </t>
  </si>
  <si>
    <t xml:space="preserve">Transport Expense Yearly </t>
  </si>
  <si>
    <t>Mustakeem</t>
  </si>
  <si>
    <t>Saddam</t>
  </si>
  <si>
    <t>Rehan</t>
  </si>
  <si>
    <t>Rohan</t>
  </si>
  <si>
    <t>Kuldeep</t>
  </si>
  <si>
    <t>Rashid</t>
  </si>
  <si>
    <t>Jumman</t>
  </si>
  <si>
    <t>Pintu</t>
  </si>
  <si>
    <t>Dipesh</t>
  </si>
  <si>
    <t>Arman</t>
  </si>
  <si>
    <t>Krishna</t>
  </si>
  <si>
    <t>Vishnu</t>
  </si>
  <si>
    <t>Admission fee, Examination fee and transport charges of priya.</t>
  </si>
  <si>
    <t>Ryan International School, Vasant Kunj</t>
  </si>
  <si>
    <t xml:space="preserve">Children new admission </t>
  </si>
  <si>
    <t>Vimla</t>
  </si>
  <si>
    <t>Laxmi</t>
  </si>
  <si>
    <t>Chandani</t>
  </si>
  <si>
    <t>3rd</t>
  </si>
  <si>
    <t>2nd</t>
  </si>
  <si>
    <t>kg</t>
  </si>
  <si>
    <t>1st</t>
  </si>
  <si>
    <t>4th</t>
  </si>
  <si>
    <t>5th</t>
  </si>
  <si>
    <t>9th</t>
  </si>
  <si>
    <t>6th</t>
  </si>
  <si>
    <t>10th</t>
  </si>
  <si>
    <t>11th</t>
  </si>
  <si>
    <t>Age</t>
  </si>
  <si>
    <t>9yrs</t>
  </si>
  <si>
    <t>11yrs</t>
  </si>
  <si>
    <t>13yrs</t>
  </si>
  <si>
    <t>14yrs</t>
  </si>
  <si>
    <t>17yrs</t>
  </si>
  <si>
    <t>Dr. Radhakrishnan International school</t>
  </si>
  <si>
    <t>N/A</t>
  </si>
  <si>
    <t>8yrs</t>
  </si>
  <si>
    <t>6yrs</t>
  </si>
  <si>
    <t>Ryan international School</t>
  </si>
  <si>
    <t>15yrs</t>
  </si>
  <si>
    <t>Including School fee, Uniform(twice in a year), Books, Shoes , Annual fee, PTA and computer charge.Development fees is included in  Monthly fees</t>
  </si>
  <si>
    <t>promoted in the next class in the same school Including School fee, Uniform(twice in a year), Books, Shoes , Annual fee, PTA, Transportation cost and computer charge.Development fees is included in monthly fees.</t>
  </si>
  <si>
    <t>Dr. Radhakrishnan.International. School</t>
  </si>
  <si>
    <t>Ryan International School Vasant Kunj</t>
  </si>
  <si>
    <t>promoted in the next class in the same school Including School fee, Uniform(twice in a year), Books, Shoes , Annual fee, PTA, Transportation cost and computer charge.Development fees and security fees are included in monthly fees</t>
  </si>
  <si>
    <t>School change Lops to Rayan internation school, Including School fee, Uniform(twice in a year), Books, Shoes , Annual fee, PTA, and transportation cost and computer charge.Development fee and security fees are included in monthly fees</t>
  </si>
  <si>
    <t>School change  to Rayan internation school, Including School fee, Uniform(twice in a year), Books, Shoes , Annual fee, PTA, and transportation cost and computer charge. Security fee is included in monthly fees.</t>
  </si>
  <si>
    <t>Including School fee, Uniform(twice in a year), Books, Shoes , Annual fee, PTA, and transportation cost and computer charge. Security fee is included in monthly fees.</t>
  </si>
  <si>
    <t>Including School fee, Uniform(twice in a year), Books, Shoes , Annual fee, PTA, Transportation cost and computer charge. Development fees and security fees are included in monthly fees</t>
  </si>
  <si>
    <t xml:space="preserve">Planning to change her school Lops to Ryan international school which include School fees,Uniform(twice in a year), Books, Shoes , Annual fee, PTA, Transportation cost and computer charge. Development fees and security fees are included in monthly fees.Other charges is for olympiad  exam and Carnival tikckets e.t.c </t>
  </si>
  <si>
    <t>promoted in the next class in the same school Including School fee, Uniform(twice in a year), Books, Shoes , Annual fee, PTA, Transportation cost and computer charge. Development fee and security fees are included in monthly fees.Security fee is included in monthly fees.</t>
  </si>
  <si>
    <t>School change Lops to Rayan international school, Including School fee, Uniform(twice in a year), Books, Shoes , Annual fee, PTA, and transportation cost and computer charge. Security fee is included in monthly fees.Security fee is included in monthly fees.</t>
  </si>
  <si>
    <t>Admission fee, Examination fee and transport charges uniform fees,PTA and computer charges.Development fees is included in monthly fees Security fee is included in monthly fees.</t>
  </si>
  <si>
    <t>Including School fee, Uniform(twice in a year), Books, Shoes , Annual fee, PTA and computer charge.Development fees is included in  Monthly fees.Security fee is included in monthly fees.</t>
  </si>
  <si>
    <t>-</t>
  </si>
  <si>
    <t xml:space="preserve">Estimated budget for Mustakim in NIOS, Admission fee, examination fee and stationery etc. </t>
  </si>
  <si>
    <t>12th</t>
  </si>
  <si>
    <t>National Institute of Open Learning</t>
  </si>
  <si>
    <t>Estimated budget for Little Ones Public School, development and security fee including in tuition fee, Uniform(twice in a year), Books, Shoes , Annual fee, PTA, transportation cost,Registration fee and computer charge.</t>
  </si>
  <si>
    <t>Nitin</t>
  </si>
  <si>
    <t>Estimated budget for govt. school Including Uniform, Books, Shoes , Registration fee and examination fee.</t>
  </si>
  <si>
    <t>Sarvodaya Bal Sr. Sec. Vidyalaya</t>
  </si>
  <si>
    <t>Estimated budget for Rayan internation school, development and security fee including in tuition fee, Uniform(twice in a year), Books, Shoes , Annual fee, PTA, transportation cost,Registration fee and computer charge.</t>
  </si>
  <si>
    <t>Estimated budget for Little Ones Public School,development and security fee including in tuition fee , Uniform(twice in a year), Books, Shoes , Annual fee, PTA, transportation cost,Registration fee and computer charge.</t>
  </si>
  <si>
    <t>Estimated budget to Rayan internationi school, development and security fee including in tuition fee, Uniform(twice in a year), Books, Shoes , Annual fee, PTA, and transportation cost and computer charge and other charge (olympiad exam and carnival tickets etc.)</t>
  </si>
  <si>
    <t>Estimated budget for Saddam to enroll in National Instititue of Open Learning including registration fee, examination fee and other charges examination  fee, assigenment sheet and file etc.</t>
  </si>
  <si>
    <t xml:space="preserve">Aanchal Home </t>
  </si>
  <si>
    <t>Aman Home</t>
  </si>
  <si>
    <t xml:space="preserve">Jamghat - A Group Of  Street Children </t>
  </si>
  <si>
    <t xml:space="preserve">Projects Name :-  Aanchal  Home For Girls &amp; Aman Home  For Boys </t>
  </si>
  <si>
    <t>9 yrs</t>
  </si>
  <si>
    <t>13 yrs</t>
  </si>
  <si>
    <t>14 yrs</t>
  </si>
  <si>
    <t>17 yrs</t>
  </si>
  <si>
    <t>15 yrs</t>
  </si>
  <si>
    <t>8 yrs</t>
  </si>
  <si>
    <t>6 yrs</t>
  </si>
  <si>
    <t>Date of Birth</t>
  </si>
  <si>
    <t>KG</t>
  </si>
  <si>
    <t>7th</t>
  </si>
  <si>
    <t>Total Budget A+B in INR</t>
  </si>
  <si>
    <t>TOTAL  A</t>
  </si>
  <si>
    <t>TOTAL  B</t>
  </si>
  <si>
    <t>School change Lops to Rayan internation school because Little ones Public School upto 8th class. Including School fee, Uniform(twice in a year), Books, Shoes , Annual fee, PTA, and transportation cost and computer charge.Development fee and security fees are included in monthly fees</t>
  </si>
  <si>
    <t>10 yrs</t>
  </si>
  <si>
    <t>11 th</t>
  </si>
  <si>
    <t>1 st</t>
  </si>
  <si>
    <t>3 rd</t>
  </si>
  <si>
    <t>2 nd</t>
  </si>
  <si>
    <t>Including School fee, Uniform(twice in a year), Books, Shoes , Annual fee, PTA, Transportation cost and computer charge. Development fees and security fees are included in monthly fees for (coming child)</t>
  </si>
  <si>
    <t>12 yrs</t>
  </si>
  <si>
    <t xml:space="preserve">Little One's Public School </t>
  </si>
  <si>
    <t>New little one's public school</t>
  </si>
  <si>
    <t>Dr. Radhakrishnan International. School</t>
  </si>
  <si>
    <t xml:space="preserve">Planning to change her school Lops to Ryan international school(because child is very bright) which include School fees,Uniform(twice in a year), Books, Shoes , Annual fee, PTA, Transportation cost and computer charge. Development fees and security fees are included in monthly fees.Other charges is for olympiad  exam and Carnival tikckets e.t.c </t>
  </si>
  <si>
    <t>Date :- 19-02-2021</t>
  </si>
  <si>
    <t>Annual Education Fee of Aman and Aanchal Home for Boys and Girls</t>
  </si>
  <si>
    <t>New Child</t>
  </si>
  <si>
    <t>Total Budget A+B in USD (Dated 19.02.2021)</t>
  </si>
  <si>
    <t>Budget for Academic Year April 2021 -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</si>
</sst>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 * #,##0_ ;_ * \-#,##0_ ;_ * &quot;-&quot;??_ ;_ @_ "/>
    <numFmt numFmtId="167" formatCode="_-* #,##0_-;\-* #,##0_-;_-* &quot;-&quot;??_-;_-@_-"/>
    <numFmt numFmtId="168" formatCode="_-[$$-409]* #,##0.00_ ;_-[$$-409]* \-#,##0.00\ ;_-[$$-409]* &quot;-&quot;??_ ;_-@_ "/>
    <numFmt numFmtId="169" formatCode="&quot;₹&quot;\ #,##0.00"/>
    <numFmt numFmtId="170" formatCode="&quot;₹&quot;\ 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sz val="20"/>
      <color rgb="FFFF0000"/>
      <name val="Cambria"/>
      <family val="1"/>
      <scheme val="major"/>
    </font>
    <font>
      <b/>
      <sz val="26"/>
      <color theme="1"/>
      <name val="Cambria"/>
      <family val="1"/>
      <scheme val="maj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u/>
      <sz val="14"/>
      <color rgb="FFC00000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4"/>
      <color theme="1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166" fontId="2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6" fontId="2" fillId="0" borderId="0" xfId="2" applyNumberFormat="1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center" wrapText="1"/>
    </xf>
    <xf numFmtId="168" fontId="6" fillId="3" borderId="25" xfId="2" applyNumberFormat="1" applyFont="1" applyFill="1" applyBorder="1" applyAlignment="1">
      <alignment horizontal="center" vertical="center" wrapText="1"/>
    </xf>
    <xf numFmtId="166" fontId="6" fillId="3" borderId="25" xfId="2" applyNumberFormat="1" applyFont="1" applyFill="1" applyBorder="1" applyAlignment="1">
      <alignment horizontal="center" vertical="center" wrapText="1"/>
    </xf>
    <xf numFmtId="166" fontId="6" fillId="3" borderId="15" xfId="2" applyNumberFormat="1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left" vertical="top" wrapText="1"/>
    </xf>
    <xf numFmtId="168" fontId="6" fillId="5" borderId="7" xfId="0" applyNumberFormat="1" applyFont="1" applyFill="1" applyBorder="1" applyAlignment="1">
      <alignment horizontal="center" vertical="center"/>
    </xf>
    <xf numFmtId="167" fontId="8" fillId="5" borderId="19" xfId="1" applyNumberFormat="1" applyFont="1" applyFill="1" applyBorder="1" applyAlignment="1">
      <alignment horizontal="center" vertical="center"/>
    </xf>
    <xf numFmtId="167" fontId="8" fillId="5" borderId="6" xfId="1" applyNumberFormat="1" applyFont="1" applyFill="1" applyBorder="1" applyAlignment="1">
      <alignment horizontal="center" vertical="center"/>
    </xf>
    <xf numFmtId="167" fontId="5" fillId="5" borderId="6" xfId="1" applyNumberFormat="1" applyFont="1" applyFill="1" applyBorder="1" applyAlignment="1">
      <alignment horizontal="center" vertical="center"/>
    </xf>
    <xf numFmtId="167" fontId="6" fillId="5" borderId="6" xfId="1" applyNumberFormat="1" applyFont="1" applyFill="1" applyBorder="1" applyAlignment="1">
      <alignment horizontal="center" vertical="center" wrapText="1"/>
    </xf>
    <xf numFmtId="167" fontId="8" fillId="5" borderId="6" xfId="1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left" vertical="top" wrapText="1"/>
    </xf>
    <xf numFmtId="167" fontId="8" fillId="5" borderId="26" xfId="1" applyNumberFormat="1" applyFont="1" applyFill="1" applyBorder="1" applyAlignment="1">
      <alignment horizontal="center" vertical="center"/>
    </xf>
    <xf numFmtId="167" fontId="8" fillId="5" borderId="4" xfId="1" applyNumberFormat="1" applyFont="1" applyFill="1" applyBorder="1" applyAlignment="1">
      <alignment horizontal="center" vertical="center"/>
    </xf>
    <xf numFmtId="167" fontId="8" fillId="5" borderId="24" xfId="1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67" fontId="12" fillId="3" borderId="29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7" fontId="12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17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169" fontId="9" fillId="0" borderId="0" xfId="0" applyNumberFormat="1" applyFont="1" applyFill="1" applyAlignment="1">
      <alignment horizontal="center" vertical="center"/>
    </xf>
    <xf numFmtId="169" fontId="10" fillId="0" borderId="0" xfId="0" applyNumberFormat="1" applyFont="1" applyFill="1" applyAlignment="1">
      <alignment horizontal="center" vertical="center"/>
    </xf>
    <xf numFmtId="169" fontId="3" fillId="0" borderId="0" xfId="0" applyNumberFormat="1" applyFont="1" applyFill="1" applyAlignment="1">
      <alignment horizontal="center" vertical="center"/>
    </xf>
    <xf numFmtId="169" fontId="2" fillId="0" borderId="0" xfId="0" applyNumberFormat="1" applyFont="1" applyFill="1" applyAlignment="1">
      <alignment horizontal="center" vertical="center"/>
    </xf>
    <xf numFmtId="169" fontId="6" fillId="5" borderId="27" xfId="1" applyNumberFormat="1" applyFont="1" applyFill="1" applyBorder="1" applyAlignment="1">
      <alignment horizontal="center" vertical="center"/>
    </xf>
    <xf numFmtId="169" fontId="6" fillId="5" borderId="7" xfId="1" applyNumberFormat="1" applyFont="1" applyFill="1" applyBorder="1" applyAlignment="1">
      <alignment horizontal="center" vertical="center"/>
    </xf>
    <xf numFmtId="169" fontId="6" fillId="3" borderId="25" xfId="2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166" fontId="9" fillId="0" borderId="0" xfId="2" applyNumberFormat="1" applyFont="1" applyFill="1" applyBorder="1" applyAlignment="1">
      <alignment horizontal="center" vertical="center" wrapText="1"/>
    </xf>
    <xf numFmtId="169" fontId="9" fillId="0" borderId="18" xfId="2" applyNumberFormat="1" applyFont="1" applyFill="1" applyBorder="1" applyAlignment="1">
      <alignment horizontal="center" vertical="center" wrapText="1"/>
    </xf>
    <xf numFmtId="168" fontId="9" fillId="0" borderId="0" xfId="2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 applyAlignment="1">
      <alignment horizontal="center" vertical="top" wrapText="1"/>
    </xf>
    <xf numFmtId="14" fontId="9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167" fontId="7" fillId="5" borderId="4" xfId="1" applyNumberFormat="1" applyFont="1" applyFill="1" applyBorder="1" applyAlignment="1">
      <alignment horizontal="center" vertical="top" wrapText="1"/>
    </xf>
    <xf numFmtId="167" fontId="7" fillId="5" borderId="6" xfId="1" applyNumberFormat="1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168" fontId="2" fillId="3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67" fontId="12" fillId="0" borderId="6" xfId="1" applyNumberFormat="1" applyFont="1" applyFill="1" applyBorder="1" applyAlignment="1">
      <alignment horizontal="center" vertical="center"/>
    </xf>
    <xf numFmtId="167" fontId="12" fillId="0" borderId="6" xfId="1" applyNumberFormat="1" applyFont="1" applyFill="1" applyBorder="1" applyAlignment="1">
      <alignment horizontal="center" vertical="top" wrapText="1"/>
    </xf>
    <xf numFmtId="167" fontId="12" fillId="0" borderId="6" xfId="1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top" wrapText="1"/>
    </xf>
    <xf numFmtId="168" fontId="9" fillId="0" borderId="6" xfId="0" applyNumberFormat="1" applyFont="1" applyFill="1" applyBorder="1" applyAlignment="1">
      <alignment horizontal="center" vertical="center"/>
    </xf>
    <xf numFmtId="168" fontId="9" fillId="3" borderId="6" xfId="2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9" fontId="2" fillId="3" borderId="6" xfId="0" applyNumberFormat="1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170" fontId="9" fillId="3" borderId="6" xfId="2" applyNumberFormat="1" applyFont="1" applyFill="1" applyBorder="1" applyAlignment="1">
      <alignment horizontal="center" vertical="center" wrapText="1"/>
    </xf>
    <xf numFmtId="169" fontId="2" fillId="0" borderId="18" xfId="2" applyNumberFormat="1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vertical="top" wrapText="1"/>
    </xf>
    <xf numFmtId="167" fontId="9" fillId="3" borderId="6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168" fontId="12" fillId="0" borderId="6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 wrapText="1"/>
    </xf>
    <xf numFmtId="169" fontId="9" fillId="0" borderId="6" xfId="1" applyNumberFormat="1" applyFont="1" applyFill="1" applyBorder="1" applyAlignment="1">
      <alignment horizontal="center" vertical="center"/>
    </xf>
    <xf numFmtId="166" fontId="9" fillId="7" borderId="7" xfId="2" applyNumberFormat="1" applyFont="1" applyFill="1" applyBorder="1" applyAlignment="1">
      <alignment horizontal="center" wrapText="1"/>
    </xf>
    <xf numFmtId="166" fontId="9" fillId="7" borderId="10" xfId="2" applyNumberFormat="1" applyFont="1" applyFill="1" applyBorder="1" applyAlignment="1">
      <alignment horizontal="center" wrapText="1"/>
    </xf>
    <xf numFmtId="166" fontId="9" fillId="7" borderId="1" xfId="2" applyNumberFormat="1" applyFont="1" applyFill="1" applyBorder="1" applyAlignment="1">
      <alignment horizontal="center" wrapText="1"/>
    </xf>
    <xf numFmtId="0" fontId="9" fillId="7" borderId="7" xfId="0" applyFont="1" applyFill="1" applyBorder="1" applyAlignment="1">
      <alignment horizontal="center" wrapText="1"/>
    </xf>
    <xf numFmtId="0" fontId="9" fillId="7" borderId="16" xfId="0" applyFont="1" applyFill="1" applyBorder="1" applyAlignment="1">
      <alignment horizontal="center" wrapText="1"/>
    </xf>
    <xf numFmtId="166" fontId="9" fillId="7" borderId="2" xfId="2" applyNumberFormat="1" applyFont="1" applyFill="1" applyBorder="1" applyAlignment="1">
      <alignment horizontal="center" wrapText="1"/>
    </xf>
    <xf numFmtId="166" fontId="12" fillId="0" borderId="6" xfId="2" applyNumberFormat="1" applyFont="1" applyFill="1" applyBorder="1" applyAlignment="1">
      <alignment horizontal="center" vertical="center" wrapText="1"/>
    </xf>
    <xf numFmtId="169" fontId="12" fillId="0" borderId="6" xfId="2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167" fontId="17" fillId="0" borderId="6" xfId="1" applyNumberFormat="1" applyFont="1" applyFill="1" applyBorder="1" applyAlignment="1">
      <alignment horizontal="center" vertical="center"/>
    </xf>
    <xf numFmtId="166" fontId="12" fillId="0" borderId="6" xfId="2" applyNumberFormat="1" applyFont="1" applyFill="1" applyBorder="1" applyAlignment="1">
      <alignment horizontal="center" vertical="top" wrapText="1"/>
    </xf>
    <xf numFmtId="169" fontId="9" fillId="3" borderId="11" xfId="2" applyNumberFormat="1" applyFont="1" applyFill="1" applyBorder="1" applyAlignment="1">
      <alignment horizontal="center" vertical="top" wrapText="1"/>
    </xf>
    <xf numFmtId="168" fontId="9" fillId="3" borderId="30" xfId="0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 wrapText="1"/>
    </xf>
    <xf numFmtId="166" fontId="9" fillId="7" borderId="37" xfId="2" applyNumberFormat="1" applyFont="1" applyFill="1" applyBorder="1" applyAlignment="1">
      <alignment horizontal="center" wrapText="1"/>
    </xf>
    <xf numFmtId="0" fontId="9" fillId="7" borderId="10" xfId="0" applyFont="1" applyFill="1" applyBorder="1" applyAlignment="1">
      <alignment horizontal="center" wrapText="1"/>
    </xf>
    <xf numFmtId="166" fontId="9" fillId="7" borderId="16" xfId="2" applyNumberFormat="1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166" fontId="9" fillId="7" borderId="1" xfId="2" applyNumberFormat="1" applyFont="1" applyFill="1" applyBorder="1" applyAlignment="1">
      <alignment horizontal="center" vertical="center" wrapText="1"/>
    </xf>
    <xf numFmtId="166" fontId="9" fillId="7" borderId="2" xfId="2" applyNumberFormat="1" applyFont="1" applyFill="1" applyBorder="1" applyAlignment="1">
      <alignment horizontal="center" vertical="center" wrapText="1"/>
    </xf>
    <xf numFmtId="166" fontId="9" fillId="7" borderId="34" xfId="2" applyNumberFormat="1" applyFont="1" applyFill="1" applyBorder="1" applyAlignment="1">
      <alignment horizontal="center" vertical="center" wrapText="1"/>
    </xf>
    <xf numFmtId="169" fontId="9" fillId="4" borderId="10" xfId="2" applyNumberFormat="1" applyFont="1" applyFill="1" applyBorder="1" applyAlignment="1">
      <alignment horizontal="center" vertical="center" wrapText="1"/>
    </xf>
    <xf numFmtId="169" fontId="9" fillId="4" borderId="36" xfId="2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34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center"/>
    </xf>
    <xf numFmtId="169" fontId="9" fillId="4" borderId="11" xfId="2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87085</xdr:colOff>
      <xdr:row>2</xdr:row>
      <xdr:rowOff>0</xdr:rowOff>
    </xdr:from>
    <xdr:to>
      <xdr:col>21</xdr:col>
      <xdr:colOff>1384491</xdr:colOff>
      <xdr:row>6</xdr:row>
      <xdr:rowOff>38861</xdr:rowOff>
    </xdr:to>
    <xdr:pic>
      <xdr:nvPicPr>
        <xdr:cNvPr id="1025" name="Picture 1" descr="C:\Users\JAMGHAT\Downloads\jamghat.PN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3999" y="500743"/>
          <a:ext cx="5105401" cy="12641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9"/>
  <sheetViews>
    <sheetView tabSelected="1" zoomScale="50" zoomScaleNormal="50" zoomScaleSheetLayoutView="51" workbookViewId="0">
      <pane ySplit="9" topLeftCell="A10" activePane="bottomLeft" state="frozen"/>
      <selection pane="bottomLeft" activeCell="G3" sqref="G3"/>
    </sheetView>
  </sheetViews>
  <sheetFormatPr defaultColWidth="9.109375" defaultRowHeight="24.6" x14ac:dyDescent="0.3"/>
  <cols>
    <col min="1" max="1" width="25.44140625" style="1" customWidth="1"/>
    <col min="2" max="2" width="29" style="104" customWidth="1"/>
    <col min="3" max="3" width="48" style="1" customWidth="1"/>
    <col min="4" max="4" width="27.5546875" style="1" bestFit="1" customWidth="1"/>
    <col min="5" max="5" width="19" style="1" customWidth="1"/>
    <col min="6" max="6" width="16" style="1" bestFit="1" customWidth="1"/>
    <col min="7" max="7" width="17.33203125" style="1" customWidth="1"/>
    <col min="8" max="8" width="15.88671875" style="1" customWidth="1"/>
    <col min="9" max="9" width="18.21875" style="1" bestFit="1" customWidth="1"/>
    <col min="10" max="10" width="21.6640625" style="1" bestFit="1" customWidth="1"/>
    <col min="11" max="11" width="19.109375" style="1" bestFit="1" customWidth="1"/>
    <col min="12" max="12" width="15.44140625" style="1" bestFit="1" customWidth="1"/>
    <col min="13" max="13" width="21" style="1" customWidth="1"/>
    <col min="14" max="14" width="21.88671875" style="1" bestFit="1" customWidth="1"/>
    <col min="15" max="15" width="20.109375" style="1" bestFit="1" customWidth="1"/>
    <col min="16" max="16" width="19.109375" style="1" customWidth="1"/>
    <col min="17" max="17" width="14" style="1" bestFit="1" customWidth="1"/>
    <col min="18" max="18" width="18" style="1" bestFit="1" customWidth="1"/>
    <col min="19" max="19" width="17.88671875" style="1" bestFit="1" customWidth="1"/>
    <col min="20" max="20" width="29.6640625" style="67" customWidth="1"/>
    <col min="21" max="21" width="26.44140625" style="1" bestFit="1" customWidth="1"/>
    <col min="22" max="22" width="75.44140625" style="2" customWidth="1"/>
    <col min="23" max="23" width="4.6640625" style="1" customWidth="1"/>
    <col min="24" max="24" width="9.109375" style="1" customWidth="1"/>
    <col min="25" max="16384" width="9.109375" style="1"/>
  </cols>
  <sheetData>
    <row r="1" spans="1:25" x14ac:dyDescent="0.3">
      <c r="C1" s="8"/>
      <c r="D1" s="8"/>
      <c r="E1" s="8"/>
      <c r="F1" s="8"/>
      <c r="G1" s="8"/>
      <c r="H1" s="8"/>
      <c r="I1" s="8"/>
    </row>
    <row r="2" spans="1:25" x14ac:dyDescent="0.3">
      <c r="A2" s="44"/>
      <c r="B2" s="149" t="s">
        <v>130</v>
      </c>
      <c r="C2" s="150"/>
      <c r="D2" s="150"/>
      <c r="E2" s="151"/>
      <c r="F2" s="81"/>
      <c r="G2" s="80"/>
      <c r="H2" s="80"/>
      <c r="I2" s="80"/>
      <c r="J2" s="44"/>
      <c r="K2" s="44"/>
      <c r="L2" s="44"/>
      <c r="M2" s="44"/>
      <c r="N2" s="44"/>
      <c r="O2" s="44"/>
      <c r="P2" s="44"/>
      <c r="Q2" s="44"/>
      <c r="R2" s="44"/>
      <c r="S2" s="44"/>
      <c r="T2" s="64"/>
      <c r="U2" s="44"/>
      <c r="V2" s="45"/>
    </row>
    <row r="3" spans="1:25" x14ac:dyDescent="0.3">
      <c r="A3" s="44"/>
      <c r="B3" s="161" t="s">
        <v>102</v>
      </c>
      <c r="C3" s="161"/>
      <c r="D3" s="161"/>
      <c r="E3" s="161"/>
      <c r="F3" s="57"/>
      <c r="G3" s="52"/>
      <c r="H3" s="46"/>
      <c r="I3" s="46"/>
      <c r="J3" s="46" t="s">
        <v>2</v>
      </c>
      <c r="K3" s="46"/>
      <c r="L3" s="46"/>
      <c r="M3" s="46"/>
      <c r="N3" s="46"/>
      <c r="O3" s="46"/>
      <c r="P3" s="46"/>
      <c r="Q3" s="46"/>
      <c r="R3" s="65"/>
      <c r="S3" s="44"/>
      <c r="T3" s="45"/>
      <c r="V3" s="1"/>
    </row>
    <row r="4" spans="1:25" x14ac:dyDescent="0.3">
      <c r="A4" s="44"/>
      <c r="B4" s="161" t="s">
        <v>133</v>
      </c>
      <c r="C4" s="161"/>
      <c r="D4" s="161"/>
      <c r="E4" s="161"/>
      <c r="F4" s="57"/>
      <c r="G4" s="52"/>
      <c r="H4" s="46"/>
      <c r="I4" s="46"/>
      <c r="J4" s="46"/>
      <c r="K4" s="46"/>
      <c r="L4" s="46"/>
      <c r="M4" s="46"/>
      <c r="N4" s="46"/>
      <c r="O4" s="46"/>
      <c r="P4" s="46"/>
      <c r="Q4" s="46"/>
      <c r="R4" s="65"/>
      <c r="S4" s="44"/>
      <c r="T4" s="45"/>
      <c r="V4" s="1"/>
    </row>
    <row r="5" spans="1:25" x14ac:dyDescent="0.3">
      <c r="A5" s="44"/>
      <c r="B5" s="63" t="s">
        <v>103</v>
      </c>
      <c r="C5" s="63"/>
      <c r="D5" s="47"/>
      <c r="E5" s="47"/>
      <c r="F5" s="57"/>
      <c r="G5" s="52"/>
      <c r="H5" s="52"/>
      <c r="I5" s="52"/>
      <c r="J5" s="46"/>
      <c r="K5" s="46"/>
      <c r="L5" s="46"/>
      <c r="M5" s="46"/>
      <c r="N5" s="46"/>
      <c r="O5" s="46"/>
      <c r="P5" s="46"/>
      <c r="Q5" s="46"/>
      <c r="R5" s="46"/>
      <c r="S5" s="46"/>
      <c r="T5" s="65"/>
      <c r="U5" s="44"/>
      <c r="V5" s="45"/>
    </row>
    <row r="6" spans="1:25" ht="21" customHeight="1" thickBot="1" x14ac:dyDescent="0.35">
      <c r="A6" s="44"/>
      <c r="B6" s="161" t="s">
        <v>129</v>
      </c>
      <c r="C6" s="161"/>
      <c r="D6" s="161"/>
      <c r="E6" s="161"/>
      <c r="F6" s="79"/>
      <c r="G6" s="82"/>
      <c r="H6" s="82"/>
      <c r="I6" s="44"/>
      <c r="J6" s="44"/>
      <c r="K6" s="44"/>
      <c r="L6" s="44"/>
      <c r="M6" s="44"/>
      <c r="N6" s="44"/>
      <c r="O6" s="44"/>
      <c r="P6" s="44"/>
      <c r="Q6" s="44"/>
      <c r="R6" s="44"/>
      <c r="S6" s="64"/>
      <c r="T6" s="44"/>
      <c r="U6" s="45"/>
      <c r="V6" s="1"/>
    </row>
    <row r="7" spans="1:25" ht="41.4" customHeight="1" thickBot="1" x14ac:dyDescent="0.35">
      <c r="A7" s="44"/>
      <c r="B7" s="105"/>
      <c r="C7" s="73"/>
      <c r="D7" s="73"/>
      <c r="E7" s="74"/>
      <c r="F7" s="73"/>
      <c r="G7" s="152" t="s">
        <v>100</v>
      </c>
      <c r="H7" s="153"/>
      <c r="I7" s="153"/>
      <c r="J7" s="153"/>
      <c r="K7" s="154"/>
      <c r="P7" s="44"/>
      <c r="Q7" s="44"/>
      <c r="R7" s="44"/>
      <c r="S7" s="44"/>
      <c r="T7" s="64"/>
      <c r="U7" s="44"/>
      <c r="V7" s="45"/>
    </row>
    <row r="8" spans="1:25" s="44" customFormat="1" ht="42" customHeight="1" thickBot="1" x14ac:dyDescent="0.35">
      <c r="A8" s="142" t="s">
        <v>4</v>
      </c>
      <c r="B8" s="142" t="s">
        <v>5</v>
      </c>
      <c r="C8" s="142" t="s">
        <v>6</v>
      </c>
      <c r="D8" s="142" t="s">
        <v>111</v>
      </c>
      <c r="E8" s="142" t="s">
        <v>62</v>
      </c>
      <c r="F8" s="142" t="s">
        <v>7</v>
      </c>
      <c r="G8" s="144" t="s">
        <v>8</v>
      </c>
      <c r="H8" s="145"/>
      <c r="I8" s="144" t="s">
        <v>9</v>
      </c>
      <c r="J8" s="146"/>
      <c r="K8" s="146"/>
      <c r="L8" s="146"/>
      <c r="M8" s="146"/>
      <c r="N8" s="146"/>
      <c r="O8" s="146"/>
      <c r="P8" s="146"/>
      <c r="Q8" s="146"/>
      <c r="R8" s="146"/>
      <c r="S8" s="145"/>
      <c r="T8" s="147" t="s">
        <v>10</v>
      </c>
      <c r="U8" s="138" t="s">
        <v>0</v>
      </c>
      <c r="V8" s="140" t="s">
        <v>1</v>
      </c>
    </row>
    <row r="9" spans="1:25" s="53" customFormat="1" ht="49.2" customHeight="1" x14ac:dyDescent="0.3">
      <c r="A9" s="143"/>
      <c r="B9" s="143"/>
      <c r="C9" s="143"/>
      <c r="D9" s="143"/>
      <c r="E9" s="143"/>
      <c r="F9" s="143"/>
      <c r="G9" s="121" t="s">
        <v>11</v>
      </c>
      <c r="H9" s="121" t="s">
        <v>22</v>
      </c>
      <c r="I9" s="121" t="s">
        <v>12</v>
      </c>
      <c r="J9" s="121" t="s">
        <v>13</v>
      </c>
      <c r="K9" s="121" t="s">
        <v>14</v>
      </c>
      <c r="L9" s="135" t="s">
        <v>15</v>
      </c>
      <c r="M9" s="136" t="s">
        <v>32</v>
      </c>
      <c r="N9" s="124" t="s">
        <v>33</v>
      </c>
      <c r="O9" s="137" t="s">
        <v>16</v>
      </c>
      <c r="P9" s="121" t="s">
        <v>17</v>
      </c>
      <c r="Q9" s="121" t="s">
        <v>31</v>
      </c>
      <c r="R9" s="121" t="s">
        <v>18</v>
      </c>
      <c r="S9" s="121" t="s">
        <v>19</v>
      </c>
      <c r="T9" s="148"/>
      <c r="U9" s="139"/>
      <c r="V9" s="141"/>
    </row>
    <row r="10" spans="1:25" s="71" customFormat="1" ht="104.4" x14ac:dyDescent="0.3">
      <c r="A10" s="115">
        <v>1</v>
      </c>
      <c r="B10" s="114" t="s">
        <v>23</v>
      </c>
      <c r="C10" s="116" t="s">
        <v>72</v>
      </c>
      <c r="D10" s="118">
        <v>40544</v>
      </c>
      <c r="E10" s="115" t="s">
        <v>104</v>
      </c>
      <c r="F10" s="89" t="s">
        <v>56</v>
      </c>
      <c r="G10" s="90">
        <v>5000</v>
      </c>
      <c r="H10" s="92">
        <f t="shared" ref="H10:H22" si="0">G10*12</f>
        <v>60000</v>
      </c>
      <c r="I10" s="90">
        <v>8500</v>
      </c>
      <c r="J10" s="90">
        <v>6000</v>
      </c>
      <c r="K10" s="90">
        <v>5500</v>
      </c>
      <c r="L10" s="90">
        <v>600</v>
      </c>
      <c r="M10" s="90">
        <v>3520</v>
      </c>
      <c r="N10" s="90">
        <f t="shared" ref="N10:N22" si="1">M10*12</f>
        <v>42240</v>
      </c>
      <c r="O10" s="90">
        <v>0</v>
      </c>
      <c r="P10" s="90">
        <v>1000</v>
      </c>
      <c r="Q10" s="92">
        <v>0</v>
      </c>
      <c r="R10" s="90">
        <v>2000</v>
      </c>
      <c r="S10" s="90">
        <v>3000</v>
      </c>
      <c r="T10" s="119">
        <f t="shared" ref="T10:T22" si="2">SUM(H10,I10,J10,K10,L10,N10,O10,,P10,Q10,R10,S10)</f>
        <v>128840</v>
      </c>
      <c r="U10" s="94">
        <f>T10/72.47</f>
        <v>1777.8391058368979</v>
      </c>
      <c r="V10" s="116" t="s">
        <v>128</v>
      </c>
    </row>
    <row r="11" spans="1:25" s="71" customFormat="1" ht="87" x14ac:dyDescent="0.3">
      <c r="A11" s="115">
        <v>2</v>
      </c>
      <c r="B11" s="114" t="s">
        <v>3</v>
      </c>
      <c r="C11" s="116" t="s">
        <v>72</v>
      </c>
      <c r="D11" s="118">
        <v>39094</v>
      </c>
      <c r="E11" s="115" t="s">
        <v>105</v>
      </c>
      <c r="F11" s="89" t="s">
        <v>58</v>
      </c>
      <c r="G11" s="90">
        <v>5500</v>
      </c>
      <c r="H11" s="92">
        <f t="shared" si="0"/>
        <v>66000</v>
      </c>
      <c r="I11" s="90">
        <v>8500</v>
      </c>
      <c r="J11" s="90">
        <v>6000</v>
      </c>
      <c r="K11" s="90">
        <v>5500</v>
      </c>
      <c r="L11" s="90">
        <v>600</v>
      </c>
      <c r="M11" s="90">
        <v>3520</v>
      </c>
      <c r="N11" s="90">
        <f t="shared" si="1"/>
        <v>42240</v>
      </c>
      <c r="O11" s="90">
        <v>0</v>
      </c>
      <c r="P11" s="90">
        <v>1000</v>
      </c>
      <c r="Q11" s="91">
        <v>0</v>
      </c>
      <c r="R11" s="90">
        <v>2000</v>
      </c>
      <c r="S11" s="90">
        <v>3000</v>
      </c>
      <c r="T11" s="119">
        <f t="shared" si="2"/>
        <v>134840</v>
      </c>
      <c r="U11" s="94">
        <f t="shared" ref="U11:U22" si="3">T11/72.47</f>
        <v>1860.6319856492341</v>
      </c>
      <c r="V11" s="93" t="s">
        <v>117</v>
      </c>
    </row>
    <row r="12" spans="1:25" s="71" customFormat="1" ht="87" x14ac:dyDescent="0.3">
      <c r="A12" s="115">
        <v>3</v>
      </c>
      <c r="B12" s="114" t="s">
        <v>20</v>
      </c>
      <c r="C12" s="116" t="s">
        <v>72</v>
      </c>
      <c r="D12" s="118">
        <v>38719</v>
      </c>
      <c r="E12" s="115" t="s">
        <v>106</v>
      </c>
      <c r="F12" s="89" t="s">
        <v>58</v>
      </c>
      <c r="G12" s="90">
        <v>5500</v>
      </c>
      <c r="H12" s="92">
        <f t="shared" si="0"/>
        <v>66000</v>
      </c>
      <c r="I12" s="90">
        <v>8500</v>
      </c>
      <c r="J12" s="90">
        <v>6000</v>
      </c>
      <c r="K12" s="90">
        <v>5500</v>
      </c>
      <c r="L12" s="90">
        <v>600</v>
      </c>
      <c r="M12" s="90">
        <v>3520</v>
      </c>
      <c r="N12" s="90">
        <f t="shared" si="1"/>
        <v>42240</v>
      </c>
      <c r="O12" s="90">
        <v>0</v>
      </c>
      <c r="P12" s="90">
        <v>1000</v>
      </c>
      <c r="Q12" s="91">
        <v>0</v>
      </c>
      <c r="R12" s="90">
        <v>2000</v>
      </c>
      <c r="S12" s="90">
        <v>3000</v>
      </c>
      <c r="T12" s="119">
        <f t="shared" si="2"/>
        <v>134840</v>
      </c>
      <c r="U12" s="94">
        <f t="shared" si="3"/>
        <v>1860.6319856492341</v>
      </c>
      <c r="V12" s="93" t="s">
        <v>84</v>
      </c>
      <c r="X12" s="71" t="s">
        <v>2</v>
      </c>
      <c r="Y12" s="71" t="s">
        <v>2</v>
      </c>
    </row>
    <row r="13" spans="1:25" s="71" customFormat="1" ht="69.599999999999994" x14ac:dyDescent="0.3">
      <c r="A13" s="115">
        <v>4</v>
      </c>
      <c r="B13" s="114" t="s">
        <v>25</v>
      </c>
      <c r="C13" s="116" t="s">
        <v>68</v>
      </c>
      <c r="D13" s="118">
        <v>37849</v>
      </c>
      <c r="E13" s="115" t="s">
        <v>107</v>
      </c>
      <c r="F13" s="89" t="s">
        <v>119</v>
      </c>
      <c r="G13" s="90">
        <v>5500</v>
      </c>
      <c r="H13" s="92">
        <f t="shared" si="0"/>
        <v>66000</v>
      </c>
      <c r="I13" s="90">
        <v>6000</v>
      </c>
      <c r="J13" s="90">
        <v>8000</v>
      </c>
      <c r="K13" s="90">
        <v>9000</v>
      </c>
      <c r="L13" s="90">
        <v>800</v>
      </c>
      <c r="M13" s="90">
        <v>1980</v>
      </c>
      <c r="N13" s="90">
        <f t="shared" si="1"/>
        <v>23760</v>
      </c>
      <c r="O13" s="90">
        <v>11700</v>
      </c>
      <c r="P13" s="90">
        <v>1000</v>
      </c>
      <c r="Q13" s="91">
        <v>0</v>
      </c>
      <c r="R13" s="90">
        <v>3300</v>
      </c>
      <c r="S13" s="90">
        <v>3000</v>
      </c>
      <c r="T13" s="119">
        <f t="shared" si="2"/>
        <v>132560</v>
      </c>
      <c r="U13" s="94">
        <f t="shared" si="3"/>
        <v>1829.1706913205464</v>
      </c>
      <c r="V13" s="93" t="s">
        <v>85</v>
      </c>
      <c r="Y13" s="71" t="s">
        <v>2</v>
      </c>
    </row>
    <row r="14" spans="1:25" s="71" customFormat="1" ht="69.599999999999994" x14ac:dyDescent="0.3">
      <c r="A14" s="115">
        <v>5</v>
      </c>
      <c r="B14" s="114" t="s">
        <v>26</v>
      </c>
      <c r="C14" s="116" t="s">
        <v>127</v>
      </c>
      <c r="D14" s="118">
        <v>37855</v>
      </c>
      <c r="E14" s="115" t="s">
        <v>107</v>
      </c>
      <c r="F14" s="89" t="s">
        <v>119</v>
      </c>
      <c r="G14" s="90">
        <v>5500</v>
      </c>
      <c r="H14" s="92">
        <f t="shared" si="0"/>
        <v>66000</v>
      </c>
      <c r="I14" s="90">
        <v>6000</v>
      </c>
      <c r="J14" s="90">
        <v>8000</v>
      </c>
      <c r="K14" s="90">
        <v>9000</v>
      </c>
      <c r="L14" s="90">
        <v>800</v>
      </c>
      <c r="M14" s="90">
        <v>1980</v>
      </c>
      <c r="N14" s="90">
        <f t="shared" si="1"/>
        <v>23760</v>
      </c>
      <c r="O14" s="90">
        <v>11700</v>
      </c>
      <c r="P14" s="90">
        <v>1000</v>
      </c>
      <c r="Q14" s="91">
        <v>0</v>
      </c>
      <c r="R14" s="90">
        <v>3300</v>
      </c>
      <c r="S14" s="90">
        <v>3000</v>
      </c>
      <c r="T14" s="119">
        <f t="shared" si="2"/>
        <v>132560</v>
      </c>
      <c r="U14" s="94">
        <f t="shared" si="3"/>
        <v>1829.1706913205464</v>
      </c>
      <c r="V14" s="93" t="s">
        <v>80</v>
      </c>
      <c r="X14" s="71" t="s">
        <v>2</v>
      </c>
      <c r="Y14" s="71" t="s">
        <v>2</v>
      </c>
    </row>
    <row r="15" spans="1:25" s="71" customFormat="1" ht="52.2" x14ac:dyDescent="0.3">
      <c r="A15" s="115">
        <v>6</v>
      </c>
      <c r="B15" s="114" t="s">
        <v>27</v>
      </c>
      <c r="C15" s="116" t="s">
        <v>68</v>
      </c>
      <c r="D15" s="118">
        <v>37827</v>
      </c>
      <c r="E15" s="115" t="s">
        <v>107</v>
      </c>
      <c r="F15" s="89" t="s">
        <v>119</v>
      </c>
      <c r="G15" s="90">
        <v>5500</v>
      </c>
      <c r="H15" s="92">
        <f t="shared" si="0"/>
        <v>66000</v>
      </c>
      <c r="I15" s="90">
        <v>6000</v>
      </c>
      <c r="J15" s="90">
        <v>8000</v>
      </c>
      <c r="K15" s="90">
        <v>9000</v>
      </c>
      <c r="L15" s="90">
        <v>800</v>
      </c>
      <c r="M15" s="90">
        <v>1980</v>
      </c>
      <c r="N15" s="90">
        <f t="shared" si="1"/>
        <v>23760</v>
      </c>
      <c r="O15" s="90">
        <v>11700</v>
      </c>
      <c r="P15" s="90">
        <v>1000</v>
      </c>
      <c r="Q15" s="91">
        <v>0</v>
      </c>
      <c r="R15" s="90">
        <v>3300</v>
      </c>
      <c r="S15" s="90">
        <v>3000</v>
      </c>
      <c r="T15" s="119">
        <f t="shared" si="2"/>
        <v>132560</v>
      </c>
      <c r="U15" s="94">
        <f t="shared" si="3"/>
        <v>1829.1706913205464</v>
      </c>
      <c r="V15" s="93" t="s">
        <v>81</v>
      </c>
      <c r="X15" s="71" t="s">
        <v>2</v>
      </c>
      <c r="Y15" s="71" t="s">
        <v>2</v>
      </c>
    </row>
    <row r="16" spans="1:25" s="71" customFormat="1" ht="69.599999999999994" x14ac:dyDescent="0.3">
      <c r="A16" s="115">
        <v>7</v>
      </c>
      <c r="B16" s="114" t="s">
        <v>28</v>
      </c>
      <c r="C16" s="116" t="s">
        <v>68</v>
      </c>
      <c r="D16" s="118">
        <v>38852</v>
      </c>
      <c r="E16" s="115" t="s">
        <v>108</v>
      </c>
      <c r="F16" s="89">
        <v>10</v>
      </c>
      <c r="G16" s="90">
        <v>5500</v>
      </c>
      <c r="H16" s="92">
        <f t="shared" si="0"/>
        <v>66000</v>
      </c>
      <c r="I16" s="90">
        <v>6000</v>
      </c>
      <c r="J16" s="90">
        <v>8000</v>
      </c>
      <c r="K16" s="90">
        <v>9000</v>
      </c>
      <c r="L16" s="90">
        <v>800</v>
      </c>
      <c r="M16" s="90">
        <v>1980</v>
      </c>
      <c r="N16" s="90">
        <f t="shared" si="1"/>
        <v>23760</v>
      </c>
      <c r="O16" s="90">
        <v>11700</v>
      </c>
      <c r="P16" s="90">
        <v>1000</v>
      </c>
      <c r="Q16" s="91">
        <v>0</v>
      </c>
      <c r="R16" s="90">
        <v>3300</v>
      </c>
      <c r="S16" s="90">
        <v>3000</v>
      </c>
      <c r="T16" s="119">
        <f t="shared" si="2"/>
        <v>132560</v>
      </c>
      <c r="U16" s="94">
        <f t="shared" si="3"/>
        <v>1829.1706913205464</v>
      </c>
      <c r="V16" s="93" t="s">
        <v>75</v>
      </c>
      <c r="X16" s="71" t="s">
        <v>2</v>
      </c>
    </row>
    <row r="17" spans="1:25" s="71" customFormat="1" ht="52.2" x14ac:dyDescent="0.3">
      <c r="A17" s="115">
        <v>8</v>
      </c>
      <c r="B17" s="114" t="s">
        <v>49</v>
      </c>
      <c r="C17" s="116" t="s">
        <v>125</v>
      </c>
      <c r="D17" s="118">
        <v>40544</v>
      </c>
      <c r="E17" s="115" t="s">
        <v>118</v>
      </c>
      <c r="F17" s="89" t="s">
        <v>121</v>
      </c>
      <c r="G17" s="90">
        <v>2200</v>
      </c>
      <c r="H17" s="92">
        <f t="shared" si="0"/>
        <v>26400</v>
      </c>
      <c r="I17" s="90">
        <v>2000</v>
      </c>
      <c r="J17" s="90">
        <v>5000</v>
      </c>
      <c r="K17" s="90">
        <v>3000</v>
      </c>
      <c r="L17" s="90">
        <v>600</v>
      </c>
      <c r="M17" s="90">
        <v>2000</v>
      </c>
      <c r="N17" s="90">
        <f t="shared" si="1"/>
        <v>24000</v>
      </c>
      <c r="O17" s="90">
        <v>1000</v>
      </c>
      <c r="P17" s="90">
        <v>600</v>
      </c>
      <c r="Q17" s="91">
        <v>0</v>
      </c>
      <c r="R17" s="90">
        <v>2000</v>
      </c>
      <c r="S17" s="90">
        <v>3000</v>
      </c>
      <c r="T17" s="119">
        <f t="shared" si="2"/>
        <v>67600</v>
      </c>
      <c r="U17" s="94">
        <f t="shared" si="3"/>
        <v>932.79977921898717</v>
      </c>
      <c r="V17" s="93" t="s">
        <v>86</v>
      </c>
    </row>
    <row r="18" spans="1:25" s="71" customFormat="1" ht="52.2" x14ac:dyDescent="0.3">
      <c r="A18" s="115">
        <v>9</v>
      </c>
      <c r="B18" s="114" t="s">
        <v>50</v>
      </c>
      <c r="C18" s="116" t="s">
        <v>125</v>
      </c>
      <c r="D18" s="118">
        <v>41278</v>
      </c>
      <c r="E18" s="115" t="s">
        <v>109</v>
      </c>
      <c r="F18" s="89" t="s">
        <v>122</v>
      </c>
      <c r="G18" s="90">
        <v>2200</v>
      </c>
      <c r="H18" s="92">
        <f t="shared" si="0"/>
        <v>26400</v>
      </c>
      <c r="I18" s="90">
        <v>2000</v>
      </c>
      <c r="J18" s="90">
        <v>5000</v>
      </c>
      <c r="K18" s="90">
        <v>3000</v>
      </c>
      <c r="L18" s="90">
        <v>600</v>
      </c>
      <c r="M18" s="90">
        <v>2000</v>
      </c>
      <c r="N18" s="90">
        <f t="shared" si="1"/>
        <v>24000</v>
      </c>
      <c r="O18" s="90">
        <v>1000</v>
      </c>
      <c r="P18" s="90">
        <v>600</v>
      </c>
      <c r="Q18" s="91">
        <v>0</v>
      </c>
      <c r="R18" s="90">
        <v>2000</v>
      </c>
      <c r="S18" s="90">
        <v>3000</v>
      </c>
      <c r="T18" s="119">
        <f t="shared" si="2"/>
        <v>67600</v>
      </c>
      <c r="U18" s="94">
        <f t="shared" si="3"/>
        <v>932.79977921898717</v>
      </c>
      <c r="V18" s="93" t="s">
        <v>87</v>
      </c>
      <c r="X18" s="71" t="s">
        <v>2</v>
      </c>
    </row>
    <row r="19" spans="1:25" s="71" customFormat="1" ht="52.2" x14ac:dyDescent="0.3">
      <c r="A19" s="115">
        <v>10</v>
      </c>
      <c r="B19" s="114" t="s">
        <v>51</v>
      </c>
      <c r="C19" s="116" t="s">
        <v>125</v>
      </c>
      <c r="D19" s="118">
        <v>42212</v>
      </c>
      <c r="E19" s="115" t="s">
        <v>110</v>
      </c>
      <c r="F19" s="89" t="s">
        <v>112</v>
      </c>
      <c r="G19" s="92">
        <v>2200</v>
      </c>
      <c r="H19" s="92">
        <f t="shared" si="0"/>
        <v>26400</v>
      </c>
      <c r="I19" s="90">
        <v>2000</v>
      </c>
      <c r="J19" s="90">
        <v>5000</v>
      </c>
      <c r="K19" s="90">
        <v>3000</v>
      </c>
      <c r="L19" s="90">
        <v>600</v>
      </c>
      <c r="M19" s="90">
        <v>2000</v>
      </c>
      <c r="N19" s="90">
        <f t="shared" si="1"/>
        <v>24000</v>
      </c>
      <c r="O19" s="90">
        <v>1000</v>
      </c>
      <c r="P19" s="90">
        <v>600</v>
      </c>
      <c r="Q19" s="91">
        <v>0</v>
      </c>
      <c r="R19" s="90">
        <v>2000</v>
      </c>
      <c r="S19" s="90">
        <v>3000</v>
      </c>
      <c r="T19" s="119">
        <f t="shared" si="2"/>
        <v>67600</v>
      </c>
      <c r="U19" s="94">
        <f t="shared" si="3"/>
        <v>932.79977921898717</v>
      </c>
      <c r="V19" s="93" t="s">
        <v>74</v>
      </c>
      <c r="X19" s="71" t="s">
        <v>2</v>
      </c>
    </row>
    <row r="20" spans="1:25" s="71" customFormat="1" ht="69.599999999999994" x14ac:dyDescent="0.3">
      <c r="A20" s="115">
        <v>11</v>
      </c>
      <c r="B20" s="114" t="s">
        <v>24</v>
      </c>
      <c r="C20" s="116" t="s">
        <v>125</v>
      </c>
      <c r="D20" s="118">
        <v>39741</v>
      </c>
      <c r="E20" s="115" t="s">
        <v>124</v>
      </c>
      <c r="F20" s="89" t="s">
        <v>57</v>
      </c>
      <c r="G20" s="90">
        <v>2200</v>
      </c>
      <c r="H20" s="92">
        <f t="shared" si="0"/>
        <v>26400</v>
      </c>
      <c r="I20" s="90">
        <v>2000</v>
      </c>
      <c r="J20" s="90">
        <v>5000</v>
      </c>
      <c r="K20" s="90">
        <v>3000</v>
      </c>
      <c r="L20" s="90">
        <v>600</v>
      </c>
      <c r="M20" s="90">
        <v>2000</v>
      </c>
      <c r="N20" s="90">
        <f t="shared" si="1"/>
        <v>24000</v>
      </c>
      <c r="O20" s="90">
        <v>0</v>
      </c>
      <c r="P20" s="90">
        <v>600</v>
      </c>
      <c r="Q20" s="91">
        <v>0</v>
      </c>
      <c r="R20" s="90">
        <v>2000</v>
      </c>
      <c r="S20" s="90">
        <v>3000</v>
      </c>
      <c r="T20" s="119">
        <f t="shared" si="2"/>
        <v>66600</v>
      </c>
      <c r="U20" s="94">
        <f t="shared" si="3"/>
        <v>919.00096591693114</v>
      </c>
      <c r="V20" s="93" t="s">
        <v>78</v>
      </c>
    </row>
    <row r="21" spans="1:25" s="71" customFormat="1" ht="69.599999999999994" x14ac:dyDescent="0.3">
      <c r="A21" s="115">
        <v>12</v>
      </c>
      <c r="B21" s="114" t="s">
        <v>131</v>
      </c>
      <c r="C21" s="116" t="s">
        <v>125</v>
      </c>
      <c r="D21" s="115"/>
      <c r="E21" s="115"/>
      <c r="F21" s="89" t="s">
        <v>120</v>
      </c>
      <c r="G21" s="90">
        <v>2200</v>
      </c>
      <c r="H21" s="92">
        <f t="shared" si="0"/>
        <v>26400</v>
      </c>
      <c r="I21" s="90">
        <v>2000</v>
      </c>
      <c r="J21" s="90">
        <v>5000</v>
      </c>
      <c r="K21" s="90">
        <v>3000</v>
      </c>
      <c r="L21" s="90">
        <v>600</v>
      </c>
      <c r="M21" s="90">
        <v>2000</v>
      </c>
      <c r="N21" s="90">
        <f t="shared" si="1"/>
        <v>24000</v>
      </c>
      <c r="O21" s="90">
        <v>1000</v>
      </c>
      <c r="P21" s="90">
        <v>600</v>
      </c>
      <c r="Q21" s="90">
        <v>0</v>
      </c>
      <c r="R21" s="90">
        <v>2000</v>
      </c>
      <c r="S21" s="90">
        <v>3000</v>
      </c>
      <c r="T21" s="119">
        <f t="shared" si="2"/>
        <v>67600</v>
      </c>
      <c r="U21" s="94">
        <f t="shared" si="3"/>
        <v>932.79977921898717</v>
      </c>
      <c r="V21" s="93" t="s">
        <v>123</v>
      </c>
    </row>
    <row r="22" spans="1:25" s="71" customFormat="1" ht="58.5" customHeight="1" x14ac:dyDescent="0.3">
      <c r="A22" s="115">
        <v>13</v>
      </c>
      <c r="B22" s="114" t="s">
        <v>131</v>
      </c>
      <c r="C22" s="116" t="s">
        <v>125</v>
      </c>
      <c r="D22" s="115"/>
      <c r="E22" s="115"/>
      <c r="F22" s="89" t="s">
        <v>120</v>
      </c>
      <c r="G22" s="90">
        <v>2200</v>
      </c>
      <c r="H22" s="92">
        <f t="shared" si="0"/>
        <v>26400</v>
      </c>
      <c r="I22" s="90">
        <v>2000</v>
      </c>
      <c r="J22" s="90">
        <v>5000</v>
      </c>
      <c r="K22" s="90">
        <v>3000</v>
      </c>
      <c r="L22" s="90">
        <v>600</v>
      </c>
      <c r="M22" s="90">
        <v>2000</v>
      </c>
      <c r="N22" s="90">
        <f t="shared" si="1"/>
        <v>24000</v>
      </c>
      <c r="O22" s="90">
        <v>1000</v>
      </c>
      <c r="P22" s="90">
        <v>600</v>
      </c>
      <c r="Q22" s="91">
        <v>0</v>
      </c>
      <c r="R22" s="90">
        <v>2000</v>
      </c>
      <c r="S22" s="90">
        <v>3000</v>
      </c>
      <c r="T22" s="119">
        <f t="shared" si="2"/>
        <v>67600</v>
      </c>
      <c r="U22" s="94">
        <f t="shared" si="3"/>
        <v>932.79977921898717</v>
      </c>
      <c r="V22" s="93" t="s">
        <v>123</v>
      </c>
      <c r="X22" s="71" t="s">
        <v>2</v>
      </c>
    </row>
    <row r="23" spans="1:25" ht="34.950000000000003" customHeight="1" x14ac:dyDescent="0.3">
      <c r="A23" s="158" t="s">
        <v>115</v>
      </c>
      <c r="B23" s="159"/>
      <c r="C23" s="159"/>
      <c r="D23" s="159"/>
      <c r="E23" s="160"/>
      <c r="F23" s="102"/>
      <c r="G23" s="103">
        <f>SUM(G10:G22)</f>
        <v>51200</v>
      </c>
      <c r="H23" s="103">
        <f>SUM(H10:H22)</f>
        <v>614400</v>
      </c>
      <c r="I23" s="103">
        <f>SUM(I10:I22)</f>
        <v>61500</v>
      </c>
      <c r="J23" s="103">
        <f>SUM(J10:J22)</f>
        <v>80000</v>
      </c>
      <c r="K23" s="103">
        <f>SUM(K10:K22)</f>
        <v>70500</v>
      </c>
      <c r="L23" s="103">
        <f t="shared" ref="L23:S23" si="4">SUM(L10:L22)</f>
        <v>8600</v>
      </c>
      <c r="M23" s="103">
        <f>SUM(M10:M22)</f>
        <v>30480</v>
      </c>
      <c r="N23" s="103">
        <f t="shared" si="4"/>
        <v>365760</v>
      </c>
      <c r="O23" s="103">
        <f>SUM(O10:O22)</f>
        <v>51800</v>
      </c>
      <c r="P23" s="103">
        <f>SUM(P10:P22)</f>
        <v>10600</v>
      </c>
      <c r="Q23" s="103">
        <f t="shared" si="4"/>
        <v>0</v>
      </c>
      <c r="R23" s="103">
        <f>SUM(R10:R22)</f>
        <v>31200</v>
      </c>
      <c r="S23" s="103">
        <f t="shared" si="4"/>
        <v>39000</v>
      </c>
      <c r="T23" s="100">
        <f>SUM(T10:T22)</f>
        <v>1333360</v>
      </c>
      <c r="U23" s="95">
        <f>SUM(U10:U22)</f>
        <v>18398.785704429421</v>
      </c>
      <c r="V23" s="96" t="s">
        <v>1</v>
      </c>
      <c r="X23" s="1" t="s">
        <v>2</v>
      </c>
    </row>
    <row r="24" spans="1:25" ht="34.950000000000003" customHeight="1" thickBot="1" x14ac:dyDescent="0.35">
      <c r="A24" s="54"/>
      <c r="B24" s="106"/>
      <c r="C24" s="55"/>
      <c r="D24" s="55"/>
      <c r="E24" s="55"/>
      <c r="F24" s="55"/>
      <c r="G24" s="5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6"/>
      <c r="U24" s="77"/>
      <c r="V24" s="56"/>
    </row>
    <row r="25" spans="1:25" ht="45" customHeight="1" thickBot="1" x14ac:dyDescent="0.35">
      <c r="A25" s="17"/>
      <c r="B25" s="107"/>
      <c r="C25" s="18"/>
      <c r="D25" s="18"/>
      <c r="E25" s="18"/>
      <c r="F25" s="18"/>
      <c r="G25" s="152" t="s">
        <v>101</v>
      </c>
      <c r="H25" s="153"/>
      <c r="I25" s="153"/>
      <c r="J25" s="153"/>
      <c r="K25" s="154"/>
      <c r="P25" s="78"/>
      <c r="Q25" s="78"/>
      <c r="R25" s="78"/>
      <c r="S25" s="78"/>
      <c r="T25" s="101"/>
      <c r="U25" s="19"/>
      <c r="V25" s="20"/>
    </row>
    <row r="26" spans="1:25" s="71" customFormat="1" ht="42" customHeight="1" thickBot="1" x14ac:dyDescent="0.35">
      <c r="A26" s="142" t="s">
        <v>4</v>
      </c>
      <c r="B26" s="156" t="s">
        <v>5</v>
      </c>
      <c r="C26" s="142" t="s">
        <v>6</v>
      </c>
      <c r="D26" s="142" t="s">
        <v>111</v>
      </c>
      <c r="E26" s="142" t="s">
        <v>62</v>
      </c>
      <c r="F26" s="142" t="s">
        <v>7</v>
      </c>
      <c r="G26" s="144" t="s">
        <v>8</v>
      </c>
      <c r="H26" s="145"/>
      <c r="I26" s="144" t="s">
        <v>9</v>
      </c>
      <c r="J26" s="146"/>
      <c r="K26" s="146"/>
      <c r="L26" s="146"/>
      <c r="M26" s="146"/>
      <c r="N26" s="146"/>
      <c r="O26" s="146"/>
      <c r="P26" s="146"/>
      <c r="Q26" s="146"/>
      <c r="R26" s="146"/>
      <c r="S26" s="145"/>
      <c r="T26" s="147" t="s">
        <v>10</v>
      </c>
      <c r="U26" s="138" t="s">
        <v>0</v>
      </c>
      <c r="V26" s="140" t="s">
        <v>1</v>
      </c>
    </row>
    <row r="27" spans="1:25" s="72" customFormat="1" ht="51.6" customHeight="1" thickBot="1" x14ac:dyDescent="0.35">
      <c r="A27" s="155"/>
      <c r="B27" s="157"/>
      <c r="C27" s="155"/>
      <c r="D27" s="155"/>
      <c r="E27" s="155"/>
      <c r="F27" s="155"/>
      <c r="G27" s="120" t="s">
        <v>11</v>
      </c>
      <c r="H27" s="121" t="s">
        <v>22</v>
      </c>
      <c r="I27" s="120" t="s">
        <v>12</v>
      </c>
      <c r="J27" s="120" t="s">
        <v>13</v>
      </c>
      <c r="K27" s="120" t="s">
        <v>14</v>
      </c>
      <c r="L27" s="122" t="s">
        <v>15</v>
      </c>
      <c r="M27" s="123" t="s">
        <v>32</v>
      </c>
      <c r="N27" s="124" t="s">
        <v>33</v>
      </c>
      <c r="O27" s="125" t="s">
        <v>16</v>
      </c>
      <c r="P27" s="120" t="s">
        <v>17</v>
      </c>
      <c r="Q27" s="120" t="s">
        <v>31</v>
      </c>
      <c r="R27" s="120" t="s">
        <v>18</v>
      </c>
      <c r="S27" s="120" t="s">
        <v>19</v>
      </c>
      <c r="T27" s="162"/>
      <c r="U27" s="163"/>
      <c r="V27" s="164"/>
    </row>
    <row r="28" spans="1:25" ht="52.2" x14ac:dyDescent="0.3">
      <c r="A28" s="115">
        <v>1</v>
      </c>
      <c r="B28" s="116" t="s">
        <v>35</v>
      </c>
      <c r="C28" s="116" t="s">
        <v>91</v>
      </c>
      <c r="D28" s="118">
        <v>38332</v>
      </c>
      <c r="E28" s="115">
        <v>16</v>
      </c>
      <c r="F28" s="115" t="s">
        <v>61</v>
      </c>
      <c r="G28" s="90">
        <v>0</v>
      </c>
      <c r="H28" s="92">
        <v>0</v>
      </c>
      <c r="I28" s="90">
        <v>0</v>
      </c>
      <c r="J28" s="90">
        <v>3000</v>
      </c>
      <c r="K28" s="90">
        <v>0</v>
      </c>
      <c r="L28" s="90">
        <v>0</v>
      </c>
      <c r="M28" s="90">
        <v>500</v>
      </c>
      <c r="N28" s="90">
        <f>M28*6</f>
        <v>3000</v>
      </c>
      <c r="O28" s="90">
        <v>0</v>
      </c>
      <c r="P28" s="90">
        <v>3000</v>
      </c>
      <c r="Q28" s="90">
        <v>0</v>
      </c>
      <c r="R28" s="90">
        <v>0</v>
      </c>
      <c r="S28" s="126">
        <v>3000</v>
      </c>
      <c r="T28" s="127">
        <f>SUM(H28,I28,J28,K28,L28,N28,O28,P28,Q28,R28,S28)</f>
        <v>12000</v>
      </c>
      <c r="U28" s="117">
        <f>T28/72.47</f>
        <v>165.58575962467228</v>
      </c>
      <c r="V28" s="93" t="s">
        <v>99</v>
      </c>
      <c r="X28" s="1" t="s">
        <v>2</v>
      </c>
    </row>
    <row r="29" spans="1:25" s="3" customFormat="1" ht="58.95" customHeight="1" x14ac:dyDescent="0.3">
      <c r="A29" s="115">
        <v>2</v>
      </c>
      <c r="B29" s="128" t="s">
        <v>34</v>
      </c>
      <c r="C29" s="116" t="s">
        <v>91</v>
      </c>
      <c r="D29" s="118">
        <v>37699</v>
      </c>
      <c r="E29" s="115">
        <v>18</v>
      </c>
      <c r="F29" s="129" t="s">
        <v>90</v>
      </c>
      <c r="G29" s="90">
        <v>0</v>
      </c>
      <c r="H29" s="92">
        <v>0</v>
      </c>
      <c r="I29" s="130">
        <v>0</v>
      </c>
      <c r="J29" s="90">
        <v>2000</v>
      </c>
      <c r="K29" s="90">
        <v>0</v>
      </c>
      <c r="L29" s="90">
        <v>0</v>
      </c>
      <c r="M29" s="90">
        <v>500</v>
      </c>
      <c r="N29" s="90">
        <f>M29*6</f>
        <v>3000</v>
      </c>
      <c r="O29" s="90">
        <v>0</v>
      </c>
      <c r="P29" s="90">
        <v>0</v>
      </c>
      <c r="Q29" s="90">
        <v>0</v>
      </c>
      <c r="R29" s="90">
        <v>0</v>
      </c>
      <c r="S29" s="126">
        <v>3000</v>
      </c>
      <c r="T29" s="127">
        <f t="shared" ref="T29:T42" si="5">SUM(H29,I29,J29,K29,L29,N29,O29,P29,Q29,R29,S29)</f>
        <v>8000</v>
      </c>
      <c r="U29" s="117">
        <f t="shared" ref="U29:U43" si="6">T29/72.47</f>
        <v>110.39050641644819</v>
      </c>
      <c r="V29" s="93" t="s">
        <v>89</v>
      </c>
    </row>
    <row r="30" spans="1:25" ht="87" x14ac:dyDescent="0.3">
      <c r="A30" s="115">
        <v>3</v>
      </c>
      <c r="B30" s="116" t="s">
        <v>36</v>
      </c>
      <c r="C30" s="116" t="s">
        <v>47</v>
      </c>
      <c r="D30" s="118">
        <v>38809</v>
      </c>
      <c r="E30" s="115">
        <v>15</v>
      </c>
      <c r="F30" s="115" t="s">
        <v>60</v>
      </c>
      <c r="G30" s="90">
        <v>5500</v>
      </c>
      <c r="H30" s="92">
        <f>G30*12</f>
        <v>66000</v>
      </c>
      <c r="I30" s="90">
        <v>8500</v>
      </c>
      <c r="J30" s="90">
        <v>6000</v>
      </c>
      <c r="K30" s="90">
        <v>5500</v>
      </c>
      <c r="L30" s="90">
        <v>600</v>
      </c>
      <c r="M30" s="90">
        <v>3520</v>
      </c>
      <c r="N30" s="90">
        <f>M30*12</f>
        <v>42240</v>
      </c>
      <c r="O30" s="90">
        <v>0</v>
      </c>
      <c r="P30" s="90">
        <v>1000</v>
      </c>
      <c r="Q30" s="90">
        <v>0</v>
      </c>
      <c r="R30" s="90">
        <v>2000</v>
      </c>
      <c r="S30" s="126">
        <v>3000</v>
      </c>
      <c r="T30" s="127">
        <f t="shared" si="5"/>
        <v>134840</v>
      </c>
      <c r="U30" s="117">
        <f t="shared" si="6"/>
        <v>1860.6319856492341</v>
      </c>
      <c r="V30" s="93" t="s">
        <v>98</v>
      </c>
      <c r="Y30" s="1" t="s">
        <v>2</v>
      </c>
    </row>
    <row r="31" spans="1:25" ht="69.599999999999994" x14ac:dyDescent="0.3">
      <c r="A31" s="115">
        <v>4</v>
      </c>
      <c r="B31" s="116" t="s">
        <v>37</v>
      </c>
      <c r="C31" s="116" t="s">
        <v>47</v>
      </c>
      <c r="D31" s="118">
        <v>40035</v>
      </c>
      <c r="E31" s="115">
        <v>12</v>
      </c>
      <c r="F31" s="115" t="s">
        <v>113</v>
      </c>
      <c r="G31" s="90">
        <v>5000</v>
      </c>
      <c r="H31" s="92">
        <f>G31*12</f>
        <v>60000</v>
      </c>
      <c r="I31" s="90">
        <v>8500</v>
      </c>
      <c r="J31" s="90">
        <v>6000</v>
      </c>
      <c r="K31" s="90">
        <v>5500</v>
      </c>
      <c r="L31" s="90">
        <v>600</v>
      </c>
      <c r="M31" s="90">
        <v>3520</v>
      </c>
      <c r="N31" s="90">
        <f>M31*12</f>
        <v>42240</v>
      </c>
      <c r="O31" s="90">
        <v>0</v>
      </c>
      <c r="P31" s="90">
        <v>1000</v>
      </c>
      <c r="Q31" s="90">
        <v>0</v>
      </c>
      <c r="R31" s="90">
        <v>2000</v>
      </c>
      <c r="S31" s="126">
        <v>3000</v>
      </c>
      <c r="T31" s="127">
        <f t="shared" si="5"/>
        <v>128840</v>
      </c>
      <c r="U31" s="117">
        <f t="shared" si="6"/>
        <v>1777.8391058368979</v>
      </c>
      <c r="V31" s="93" t="s">
        <v>96</v>
      </c>
    </row>
    <row r="32" spans="1:25" ht="69.599999999999994" x14ac:dyDescent="0.3">
      <c r="A32" s="115">
        <v>5</v>
      </c>
      <c r="B32" s="116" t="s">
        <v>39</v>
      </c>
      <c r="C32" s="116" t="s">
        <v>47</v>
      </c>
      <c r="D32" s="118">
        <v>38357</v>
      </c>
      <c r="E32" s="115">
        <v>16</v>
      </c>
      <c r="F32" s="115" t="s">
        <v>60</v>
      </c>
      <c r="G32" s="90">
        <v>5500</v>
      </c>
      <c r="H32" s="92">
        <f>G32*12</f>
        <v>66000</v>
      </c>
      <c r="I32" s="90">
        <v>8500</v>
      </c>
      <c r="J32" s="90">
        <v>6000</v>
      </c>
      <c r="K32" s="90">
        <v>5500</v>
      </c>
      <c r="L32" s="90">
        <v>600</v>
      </c>
      <c r="M32" s="90">
        <v>3520</v>
      </c>
      <c r="N32" s="90">
        <f>M32*12</f>
        <v>42240</v>
      </c>
      <c r="O32" s="90">
        <v>0</v>
      </c>
      <c r="P32" s="90">
        <v>1000</v>
      </c>
      <c r="Q32" s="90">
        <v>0</v>
      </c>
      <c r="R32" s="90">
        <v>2000</v>
      </c>
      <c r="S32" s="126">
        <v>3000</v>
      </c>
      <c r="T32" s="127">
        <f t="shared" si="5"/>
        <v>134840</v>
      </c>
      <c r="U32" s="117">
        <f t="shared" si="6"/>
        <v>1860.6319856492341</v>
      </c>
      <c r="V32" s="93" t="s">
        <v>96</v>
      </c>
    </row>
    <row r="33" spans="1:25" ht="34.799999999999997" x14ac:dyDescent="0.3">
      <c r="A33" s="115">
        <v>6</v>
      </c>
      <c r="B33" s="116" t="s">
        <v>40</v>
      </c>
      <c r="C33" s="116" t="s">
        <v>95</v>
      </c>
      <c r="D33" s="118">
        <v>39173</v>
      </c>
      <c r="E33" s="115">
        <v>14</v>
      </c>
      <c r="F33" s="115" t="s">
        <v>58</v>
      </c>
      <c r="G33" s="90">
        <v>0</v>
      </c>
      <c r="H33" s="92">
        <v>0</v>
      </c>
      <c r="I33" s="90">
        <v>0</v>
      </c>
      <c r="J33" s="90">
        <v>3000</v>
      </c>
      <c r="K33" s="90">
        <v>1500</v>
      </c>
      <c r="L33" s="90" t="s">
        <v>88</v>
      </c>
      <c r="M33" s="90">
        <v>3000</v>
      </c>
      <c r="N33" s="90">
        <f>M33*12</f>
        <v>36000</v>
      </c>
      <c r="O33" s="90">
        <v>0</v>
      </c>
      <c r="P33" s="90">
        <v>300</v>
      </c>
      <c r="Q33" s="90">
        <v>0</v>
      </c>
      <c r="R33" s="90">
        <v>0</v>
      </c>
      <c r="S33" s="131">
        <v>3000</v>
      </c>
      <c r="T33" s="127">
        <f t="shared" si="5"/>
        <v>43800</v>
      </c>
      <c r="U33" s="117">
        <f t="shared" si="6"/>
        <v>604.3880226300538</v>
      </c>
      <c r="V33" s="115" t="s">
        <v>94</v>
      </c>
    </row>
    <row r="34" spans="1:25" ht="39.75" customHeight="1" x14ac:dyDescent="0.3">
      <c r="A34" s="115">
        <v>7</v>
      </c>
      <c r="B34" s="116" t="s">
        <v>41</v>
      </c>
      <c r="C34" s="116" t="s">
        <v>126</v>
      </c>
      <c r="D34" s="118">
        <v>39146</v>
      </c>
      <c r="E34" s="115">
        <v>14</v>
      </c>
      <c r="F34" s="115" t="s">
        <v>113</v>
      </c>
      <c r="G34" s="90">
        <v>1540</v>
      </c>
      <c r="H34" s="92">
        <f>G34*12</f>
        <v>18480</v>
      </c>
      <c r="I34" s="90">
        <v>3000</v>
      </c>
      <c r="J34" s="90">
        <v>5000</v>
      </c>
      <c r="K34" s="90">
        <v>3000</v>
      </c>
      <c r="L34" s="90">
        <v>600</v>
      </c>
      <c r="M34" s="90">
        <v>2000</v>
      </c>
      <c r="N34" s="90">
        <f t="shared" ref="N34:N39" si="7">M34*12</f>
        <v>24000</v>
      </c>
      <c r="O34" s="90">
        <v>0</v>
      </c>
      <c r="P34" s="90">
        <v>600</v>
      </c>
      <c r="Q34" s="90" t="s">
        <v>88</v>
      </c>
      <c r="R34" s="90">
        <v>2000</v>
      </c>
      <c r="S34" s="126">
        <v>3000</v>
      </c>
      <c r="T34" s="127">
        <f t="shared" si="5"/>
        <v>59680</v>
      </c>
      <c r="U34" s="117">
        <f t="shared" si="6"/>
        <v>823.51317786670347</v>
      </c>
      <c r="V34" s="93" t="s">
        <v>92</v>
      </c>
    </row>
    <row r="35" spans="1:25" ht="69.599999999999994" x14ac:dyDescent="0.3">
      <c r="A35" s="115">
        <v>8</v>
      </c>
      <c r="B35" s="116" t="s">
        <v>42</v>
      </c>
      <c r="C35" s="116" t="s">
        <v>126</v>
      </c>
      <c r="D35" s="118">
        <v>39422</v>
      </c>
      <c r="E35" s="115">
        <v>13</v>
      </c>
      <c r="F35" s="115" t="s">
        <v>113</v>
      </c>
      <c r="G35" s="90">
        <v>1540</v>
      </c>
      <c r="H35" s="92">
        <f>1540*12</f>
        <v>18480</v>
      </c>
      <c r="I35" s="90">
        <v>3000</v>
      </c>
      <c r="J35" s="90">
        <v>5000</v>
      </c>
      <c r="K35" s="90">
        <v>3000</v>
      </c>
      <c r="L35" s="90">
        <v>600</v>
      </c>
      <c r="M35" s="90">
        <v>2000</v>
      </c>
      <c r="N35" s="90">
        <f t="shared" si="7"/>
        <v>24000</v>
      </c>
      <c r="O35" s="90">
        <v>0</v>
      </c>
      <c r="P35" s="90">
        <v>600</v>
      </c>
      <c r="Q35" s="90">
        <v>0</v>
      </c>
      <c r="R35" s="90">
        <v>2000</v>
      </c>
      <c r="S35" s="126">
        <v>3000</v>
      </c>
      <c r="T35" s="127">
        <f t="shared" si="5"/>
        <v>59680</v>
      </c>
      <c r="U35" s="117">
        <f t="shared" si="6"/>
        <v>823.51317786670347</v>
      </c>
      <c r="V35" s="93" t="s">
        <v>92</v>
      </c>
      <c r="X35" s="1" t="s">
        <v>2</v>
      </c>
    </row>
    <row r="36" spans="1:25" ht="69.599999999999994" x14ac:dyDescent="0.3">
      <c r="A36" s="115">
        <v>9</v>
      </c>
      <c r="B36" s="114" t="s">
        <v>43</v>
      </c>
      <c r="C36" s="116" t="s">
        <v>125</v>
      </c>
      <c r="D36" s="118">
        <v>39882</v>
      </c>
      <c r="E36" s="115">
        <v>12</v>
      </c>
      <c r="F36" s="89" t="s">
        <v>56</v>
      </c>
      <c r="G36" s="90">
        <f>2200</f>
        <v>2200</v>
      </c>
      <c r="H36" s="92">
        <f>2200*12</f>
        <v>26400</v>
      </c>
      <c r="I36" s="90">
        <v>2000</v>
      </c>
      <c r="J36" s="90">
        <v>5000</v>
      </c>
      <c r="K36" s="90">
        <v>3000</v>
      </c>
      <c r="L36" s="90">
        <v>600</v>
      </c>
      <c r="M36" s="90">
        <v>2000</v>
      </c>
      <c r="N36" s="90">
        <f t="shared" si="7"/>
        <v>24000</v>
      </c>
      <c r="O36" s="90">
        <v>0</v>
      </c>
      <c r="P36" s="90">
        <v>600</v>
      </c>
      <c r="Q36" s="90">
        <v>0</v>
      </c>
      <c r="R36" s="90">
        <v>2000</v>
      </c>
      <c r="S36" s="126">
        <v>3000</v>
      </c>
      <c r="T36" s="127">
        <f t="shared" si="5"/>
        <v>66600</v>
      </c>
      <c r="U36" s="117">
        <f t="shared" si="6"/>
        <v>919.00096591693114</v>
      </c>
      <c r="V36" s="93" t="s">
        <v>92</v>
      </c>
      <c r="X36" s="1" t="s">
        <v>2</v>
      </c>
    </row>
    <row r="37" spans="1:25" ht="69.599999999999994" x14ac:dyDescent="0.3">
      <c r="A37" s="115">
        <v>10</v>
      </c>
      <c r="B37" s="114" t="s">
        <v>44</v>
      </c>
      <c r="C37" s="116" t="s">
        <v>125</v>
      </c>
      <c r="D37" s="118">
        <v>40434</v>
      </c>
      <c r="E37" s="115">
        <v>11</v>
      </c>
      <c r="F37" s="89" t="s">
        <v>57</v>
      </c>
      <c r="G37" s="90">
        <v>2200</v>
      </c>
      <c r="H37" s="92">
        <f t="shared" ref="H37:H43" si="8">G37*12</f>
        <v>26400</v>
      </c>
      <c r="I37" s="90">
        <v>2000</v>
      </c>
      <c r="J37" s="90">
        <v>5000</v>
      </c>
      <c r="K37" s="90">
        <v>3000</v>
      </c>
      <c r="L37" s="90">
        <v>600</v>
      </c>
      <c r="M37" s="90">
        <v>2000</v>
      </c>
      <c r="N37" s="90">
        <f t="shared" si="7"/>
        <v>24000</v>
      </c>
      <c r="O37" s="90">
        <v>0</v>
      </c>
      <c r="P37" s="90">
        <v>600</v>
      </c>
      <c r="Q37" s="90">
        <v>0</v>
      </c>
      <c r="R37" s="90">
        <v>2000</v>
      </c>
      <c r="S37" s="126">
        <v>3000</v>
      </c>
      <c r="T37" s="127">
        <f t="shared" si="5"/>
        <v>66600</v>
      </c>
      <c r="U37" s="117">
        <f t="shared" si="6"/>
        <v>919.00096591693114</v>
      </c>
      <c r="V37" s="93" t="s">
        <v>92</v>
      </c>
    </row>
    <row r="38" spans="1:25" s="3" customFormat="1" ht="69.599999999999994" x14ac:dyDescent="0.3">
      <c r="A38" s="115">
        <v>11</v>
      </c>
      <c r="B38" s="128" t="s">
        <v>45</v>
      </c>
      <c r="C38" s="116" t="s">
        <v>125</v>
      </c>
      <c r="D38" s="118">
        <v>40022</v>
      </c>
      <c r="E38" s="115">
        <v>12</v>
      </c>
      <c r="F38" s="89" t="s">
        <v>57</v>
      </c>
      <c r="G38" s="90">
        <v>2200</v>
      </c>
      <c r="H38" s="92">
        <f t="shared" si="8"/>
        <v>26400</v>
      </c>
      <c r="I38" s="90">
        <v>2000</v>
      </c>
      <c r="J38" s="90">
        <v>5000</v>
      </c>
      <c r="K38" s="90">
        <v>3000</v>
      </c>
      <c r="L38" s="90">
        <v>600</v>
      </c>
      <c r="M38" s="90">
        <v>2000</v>
      </c>
      <c r="N38" s="90">
        <f t="shared" si="7"/>
        <v>24000</v>
      </c>
      <c r="O38" s="90">
        <v>0</v>
      </c>
      <c r="P38" s="90">
        <v>600</v>
      </c>
      <c r="Q38" s="90">
        <v>0</v>
      </c>
      <c r="R38" s="90">
        <v>2000</v>
      </c>
      <c r="S38" s="126">
        <v>3000</v>
      </c>
      <c r="T38" s="127">
        <f t="shared" si="5"/>
        <v>66600</v>
      </c>
      <c r="U38" s="117">
        <f t="shared" si="6"/>
        <v>919.00096591693114</v>
      </c>
      <c r="V38" s="93" t="s">
        <v>92</v>
      </c>
    </row>
    <row r="39" spans="1:25" s="3" customFormat="1" ht="69.599999999999994" x14ac:dyDescent="0.3">
      <c r="A39" s="115">
        <v>12</v>
      </c>
      <c r="B39" s="114" t="s">
        <v>93</v>
      </c>
      <c r="C39" s="116" t="s">
        <v>125</v>
      </c>
      <c r="D39" s="118">
        <v>40336</v>
      </c>
      <c r="E39" s="115">
        <v>11</v>
      </c>
      <c r="F39" s="89" t="s">
        <v>57</v>
      </c>
      <c r="G39" s="90">
        <v>2200</v>
      </c>
      <c r="H39" s="92">
        <f t="shared" si="8"/>
        <v>26400</v>
      </c>
      <c r="I39" s="90">
        <v>2000</v>
      </c>
      <c r="J39" s="90">
        <v>5000</v>
      </c>
      <c r="K39" s="90">
        <v>3000</v>
      </c>
      <c r="L39" s="90">
        <v>600</v>
      </c>
      <c r="M39" s="90">
        <v>2000</v>
      </c>
      <c r="N39" s="90">
        <f t="shared" si="7"/>
        <v>24000</v>
      </c>
      <c r="O39" s="90">
        <v>0</v>
      </c>
      <c r="P39" s="90">
        <v>600</v>
      </c>
      <c r="Q39" s="90">
        <v>0</v>
      </c>
      <c r="R39" s="90">
        <v>2000</v>
      </c>
      <c r="S39" s="126">
        <v>3000</v>
      </c>
      <c r="T39" s="127">
        <f t="shared" si="5"/>
        <v>66600</v>
      </c>
      <c r="U39" s="117">
        <f t="shared" si="6"/>
        <v>919.00096591693114</v>
      </c>
      <c r="V39" s="93" t="s">
        <v>92</v>
      </c>
    </row>
    <row r="40" spans="1:25" ht="69.599999999999994" x14ac:dyDescent="0.3">
      <c r="A40" s="115">
        <v>13</v>
      </c>
      <c r="B40" s="116" t="s">
        <v>38</v>
      </c>
      <c r="C40" s="116" t="s">
        <v>126</v>
      </c>
      <c r="D40" s="118">
        <v>40018</v>
      </c>
      <c r="E40" s="115">
        <v>12</v>
      </c>
      <c r="F40" s="115" t="s">
        <v>59</v>
      </c>
      <c r="G40" s="90">
        <v>2200</v>
      </c>
      <c r="H40" s="92">
        <f t="shared" si="8"/>
        <v>26400</v>
      </c>
      <c r="I40" s="90">
        <v>2000</v>
      </c>
      <c r="J40" s="90">
        <v>5000</v>
      </c>
      <c r="K40" s="90">
        <v>3000</v>
      </c>
      <c r="L40" s="90">
        <v>600</v>
      </c>
      <c r="M40" s="90">
        <v>2000</v>
      </c>
      <c r="N40" s="90">
        <f>M40*12</f>
        <v>24000</v>
      </c>
      <c r="O40" s="90"/>
      <c r="P40" s="90">
        <v>600</v>
      </c>
      <c r="Q40" s="90">
        <v>0</v>
      </c>
      <c r="R40" s="90">
        <v>2000</v>
      </c>
      <c r="S40" s="126">
        <v>3000</v>
      </c>
      <c r="T40" s="127">
        <f t="shared" si="5"/>
        <v>66600</v>
      </c>
      <c r="U40" s="117">
        <f t="shared" si="6"/>
        <v>919.00096591693114</v>
      </c>
      <c r="V40" s="93" t="s">
        <v>97</v>
      </c>
    </row>
    <row r="41" spans="1:25" s="3" customFormat="1" x14ac:dyDescent="0.3">
      <c r="A41" s="115">
        <v>14</v>
      </c>
      <c r="B41" s="114" t="s">
        <v>131</v>
      </c>
      <c r="C41" s="116" t="s">
        <v>125</v>
      </c>
      <c r="D41" s="115"/>
      <c r="E41" s="115"/>
      <c r="F41" s="89" t="s">
        <v>55</v>
      </c>
      <c r="G41" s="90">
        <v>2200</v>
      </c>
      <c r="H41" s="92">
        <f t="shared" si="8"/>
        <v>26400</v>
      </c>
      <c r="I41" s="90">
        <v>2000</v>
      </c>
      <c r="J41" s="90">
        <v>5000</v>
      </c>
      <c r="K41" s="90">
        <v>3000</v>
      </c>
      <c r="L41" s="90">
        <v>600</v>
      </c>
      <c r="M41" s="90">
        <v>2000</v>
      </c>
      <c r="N41" s="90">
        <f>M41*12</f>
        <v>24000</v>
      </c>
      <c r="O41" s="90">
        <v>1000</v>
      </c>
      <c r="P41" s="90">
        <v>600</v>
      </c>
      <c r="Q41" s="90">
        <v>0</v>
      </c>
      <c r="R41" s="90">
        <v>2000</v>
      </c>
      <c r="S41" s="126">
        <v>3000</v>
      </c>
      <c r="T41" s="127">
        <f t="shared" si="5"/>
        <v>67600</v>
      </c>
      <c r="U41" s="117">
        <f t="shared" si="6"/>
        <v>932.79977921898717</v>
      </c>
      <c r="V41" s="93" t="s">
        <v>48</v>
      </c>
    </row>
    <row r="42" spans="1:25" ht="57" customHeight="1" x14ac:dyDescent="0.3">
      <c r="A42" s="115">
        <v>15</v>
      </c>
      <c r="B42" s="114" t="s">
        <v>131</v>
      </c>
      <c r="C42" s="116" t="s">
        <v>125</v>
      </c>
      <c r="D42" s="115"/>
      <c r="E42" s="115"/>
      <c r="F42" s="89" t="s">
        <v>55</v>
      </c>
      <c r="G42" s="90">
        <v>2200</v>
      </c>
      <c r="H42" s="92">
        <f t="shared" si="8"/>
        <v>26400</v>
      </c>
      <c r="I42" s="90">
        <v>2000</v>
      </c>
      <c r="J42" s="90">
        <v>5000</v>
      </c>
      <c r="K42" s="90">
        <v>3000</v>
      </c>
      <c r="L42" s="90">
        <v>600</v>
      </c>
      <c r="M42" s="90">
        <v>2000</v>
      </c>
      <c r="N42" s="90">
        <f>M42*12</f>
        <v>24000</v>
      </c>
      <c r="O42" s="90">
        <v>1000</v>
      </c>
      <c r="P42" s="90">
        <v>600</v>
      </c>
      <c r="Q42" s="90" t="s">
        <v>88</v>
      </c>
      <c r="R42" s="90">
        <v>2000</v>
      </c>
      <c r="S42" s="126">
        <v>3000</v>
      </c>
      <c r="T42" s="127">
        <f t="shared" si="5"/>
        <v>67600</v>
      </c>
      <c r="U42" s="117">
        <f t="shared" si="6"/>
        <v>932.79977921898717</v>
      </c>
      <c r="V42" s="93" t="s">
        <v>48</v>
      </c>
      <c r="X42" s="1" t="s">
        <v>2</v>
      </c>
      <c r="Y42" s="1" t="s">
        <v>2</v>
      </c>
    </row>
    <row r="43" spans="1:25" ht="57" customHeight="1" x14ac:dyDescent="0.3">
      <c r="A43" s="115">
        <v>16</v>
      </c>
      <c r="B43" s="114" t="s">
        <v>131</v>
      </c>
      <c r="C43" s="116" t="s">
        <v>125</v>
      </c>
      <c r="D43" s="115"/>
      <c r="E43" s="115"/>
      <c r="F43" s="89" t="s">
        <v>55</v>
      </c>
      <c r="G43" s="90">
        <v>2200</v>
      </c>
      <c r="H43" s="92">
        <f t="shared" si="8"/>
        <v>26400</v>
      </c>
      <c r="I43" s="90">
        <v>2000</v>
      </c>
      <c r="J43" s="90">
        <v>5000</v>
      </c>
      <c r="K43" s="90">
        <v>3000</v>
      </c>
      <c r="L43" s="90">
        <v>600</v>
      </c>
      <c r="M43" s="90">
        <v>2000</v>
      </c>
      <c r="N43" s="90">
        <f>M43*12</f>
        <v>24000</v>
      </c>
      <c r="O43" s="90">
        <v>1000</v>
      </c>
      <c r="P43" s="90">
        <v>600</v>
      </c>
      <c r="Q43" s="90" t="s">
        <v>88</v>
      </c>
      <c r="R43" s="90">
        <v>2000</v>
      </c>
      <c r="S43" s="126">
        <v>3000</v>
      </c>
      <c r="T43" s="127">
        <f t="shared" ref="T43" si="9">SUM(H43,I43,J43,K43,L43,N43,O43,P43,Q43,R43,S43)</f>
        <v>67600</v>
      </c>
      <c r="U43" s="117">
        <f t="shared" si="6"/>
        <v>932.79977921898717</v>
      </c>
      <c r="V43" s="93" t="s">
        <v>48</v>
      </c>
    </row>
    <row r="44" spans="1:25" ht="25.2" thickBot="1" x14ac:dyDescent="0.35">
      <c r="A44" s="166" t="s">
        <v>116</v>
      </c>
      <c r="B44" s="167"/>
      <c r="C44" s="167"/>
      <c r="D44" s="167"/>
      <c r="E44" s="167"/>
      <c r="F44" s="168"/>
      <c r="G44" s="48">
        <f>SUM(G28:G43)</f>
        <v>36680</v>
      </c>
      <c r="H44" s="48">
        <f>SUM(H28:H43)</f>
        <v>440160</v>
      </c>
      <c r="I44" s="48">
        <f t="shared" ref="I44:L44" si="10">SUM(I28:I43)</f>
        <v>47500</v>
      </c>
      <c r="J44" s="48">
        <f t="shared" si="10"/>
        <v>76000</v>
      </c>
      <c r="K44" s="48">
        <f t="shared" si="10"/>
        <v>48000</v>
      </c>
      <c r="L44" s="48">
        <f t="shared" si="10"/>
        <v>7800</v>
      </c>
      <c r="M44" s="48">
        <f>SUM(M28:M43)</f>
        <v>34560</v>
      </c>
      <c r="N44" s="48">
        <f>SUM(N28:N43)</f>
        <v>408720</v>
      </c>
      <c r="O44" s="48">
        <f t="shared" ref="O44:S44" si="11">SUM(O28:O43)</f>
        <v>3000</v>
      </c>
      <c r="P44" s="48">
        <f t="shared" si="11"/>
        <v>12300</v>
      </c>
      <c r="Q44" s="48">
        <f t="shared" si="11"/>
        <v>0</v>
      </c>
      <c r="R44" s="48">
        <f t="shared" si="11"/>
        <v>26000</v>
      </c>
      <c r="S44" s="48">
        <f t="shared" si="11"/>
        <v>48000</v>
      </c>
      <c r="T44" s="132">
        <f>SUM(T28:T43)</f>
        <v>1117480</v>
      </c>
      <c r="U44" s="133">
        <f>SUM(U28:U42)</f>
        <v>14487.098109562581</v>
      </c>
      <c r="V44" s="134" t="s">
        <v>2</v>
      </c>
    </row>
    <row r="45" spans="1:25" x14ac:dyDescent="0.3">
      <c r="A45" s="44"/>
      <c r="B45" s="108"/>
      <c r="C45" s="49"/>
      <c r="D45" s="49"/>
      <c r="E45" s="49"/>
      <c r="F45" s="49" t="s">
        <v>2</v>
      </c>
      <c r="G45" s="49"/>
      <c r="H45" s="50"/>
      <c r="I45" s="50"/>
      <c r="J45" s="50"/>
      <c r="K45" s="50"/>
      <c r="L45" s="50"/>
      <c r="M45" s="51"/>
      <c r="N45" s="50"/>
      <c r="O45" s="50"/>
      <c r="P45" s="50"/>
      <c r="Q45" s="49"/>
      <c r="R45" s="21" t="s">
        <v>2</v>
      </c>
      <c r="S45" s="21" t="s">
        <v>2</v>
      </c>
      <c r="T45" s="66"/>
      <c r="U45" s="2"/>
      <c r="V45" s="1"/>
    </row>
    <row r="46" spans="1:25" x14ac:dyDescent="0.3">
      <c r="A46" s="1" t="s">
        <v>2</v>
      </c>
      <c r="B46" s="165" t="s">
        <v>114</v>
      </c>
      <c r="C46" s="165"/>
      <c r="D46" s="97">
        <f>T23+T44</f>
        <v>2450840</v>
      </c>
      <c r="E46" s="8"/>
      <c r="F46" s="4"/>
      <c r="G46" s="8"/>
      <c r="H46" s="8"/>
      <c r="I46" s="5"/>
      <c r="J46" s="5"/>
      <c r="K46" s="5"/>
      <c r="L46" s="6"/>
      <c r="M46" s="7"/>
      <c r="N46" s="6"/>
      <c r="O46" s="6"/>
      <c r="P46" s="6"/>
      <c r="Q46" s="6"/>
      <c r="R46" s="6"/>
      <c r="S46" s="6"/>
      <c r="T46" s="66"/>
      <c r="U46" s="6"/>
    </row>
    <row r="47" spans="1:25" x14ac:dyDescent="0.3">
      <c r="B47" s="165" t="s">
        <v>132</v>
      </c>
      <c r="C47" s="165"/>
      <c r="D47" s="88">
        <f>U23+U44</f>
        <v>32885.883813992004</v>
      </c>
      <c r="E47" s="61"/>
      <c r="F47" s="9"/>
      <c r="G47" s="10"/>
      <c r="H47" s="10"/>
      <c r="I47" s="5"/>
      <c r="J47" s="8"/>
      <c r="K47" s="5"/>
      <c r="L47" s="61"/>
      <c r="M47" s="6"/>
      <c r="N47" s="6"/>
      <c r="O47" s="6"/>
      <c r="P47" s="6"/>
      <c r="Q47" s="6"/>
      <c r="R47" s="6"/>
      <c r="S47" s="6"/>
      <c r="T47" s="66"/>
      <c r="U47" s="6"/>
    </row>
    <row r="48" spans="1:25" x14ac:dyDescent="0.4">
      <c r="B48" s="109"/>
      <c r="C48" s="11"/>
      <c r="D48" s="62"/>
      <c r="E48" s="22"/>
      <c r="F48" s="12"/>
      <c r="G48" s="12"/>
      <c r="H48" s="12"/>
      <c r="I48" s="12"/>
      <c r="J48" s="61"/>
      <c r="K48" s="12"/>
      <c r="L48" s="8"/>
    </row>
    <row r="49" spans="1:14" x14ac:dyDescent="0.4">
      <c r="B49" s="110"/>
      <c r="C49" s="22"/>
      <c r="D49" s="22"/>
      <c r="E49" s="22"/>
      <c r="F49" s="12"/>
      <c r="G49" s="12"/>
      <c r="H49" s="8"/>
      <c r="I49" s="8"/>
      <c r="J49" s="8"/>
      <c r="K49" s="8"/>
      <c r="L49" s="8"/>
    </row>
    <row r="50" spans="1:14" x14ac:dyDescent="0.4">
      <c r="B50" s="110"/>
      <c r="C50" s="22"/>
      <c r="D50" s="22"/>
      <c r="E50" s="22"/>
      <c r="F50" s="12"/>
      <c r="G50" s="12"/>
      <c r="H50" s="8"/>
      <c r="I50" s="12"/>
      <c r="J50" s="61"/>
      <c r="K50" s="12"/>
      <c r="L50" s="8"/>
      <c r="M50" s="13" t="s">
        <v>2</v>
      </c>
      <c r="N50" s="13" t="s">
        <v>2</v>
      </c>
    </row>
    <row r="51" spans="1:14" x14ac:dyDescent="0.4">
      <c r="B51" s="110"/>
      <c r="C51" s="22"/>
      <c r="D51" s="22"/>
      <c r="E51" s="22"/>
      <c r="F51" s="12"/>
      <c r="G51" s="12"/>
      <c r="H51" s="8"/>
      <c r="I51" s="12"/>
      <c r="J51" s="8"/>
      <c r="K51" s="12"/>
      <c r="L51" s="8"/>
    </row>
    <row r="52" spans="1:14" x14ac:dyDescent="0.4">
      <c r="B52" s="110"/>
      <c r="C52" s="22"/>
      <c r="D52" s="22"/>
      <c r="E52" s="14"/>
      <c r="F52" s="12"/>
      <c r="G52" s="12"/>
      <c r="H52" s="8"/>
      <c r="I52" s="12"/>
      <c r="J52" s="61"/>
      <c r="K52" s="12"/>
      <c r="L52" s="8"/>
    </row>
    <row r="53" spans="1:14" x14ac:dyDescent="0.4">
      <c r="B53" s="110"/>
      <c r="C53" s="14"/>
      <c r="D53" s="14"/>
      <c r="E53" s="22"/>
      <c r="F53" s="12"/>
      <c r="G53" s="12"/>
      <c r="H53" s="8"/>
      <c r="I53" s="8"/>
      <c r="J53" s="8"/>
      <c r="K53" s="8"/>
      <c r="L53" s="8"/>
    </row>
    <row r="54" spans="1:14" x14ac:dyDescent="0.4">
      <c r="B54" s="110"/>
      <c r="C54" s="22"/>
      <c r="D54" s="22"/>
      <c r="E54" s="22"/>
      <c r="F54" s="12"/>
      <c r="G54" s="12"/>
      <c r="H54" s="8"/>
      <c r="I54" s="8"/>
      <c r="J54" s="8"/>
      <c r="K54" s="8"/>
      <c r="L54" s="8"/>
    </row>
    <row r="55" spans="1:14" x14ac:dyDescent="0.4">
      <c r="B55" s="110"/>
      <c r="C55" s="22"/>
      <c r="D55" s="22"/>
      <c r="E55" s="22"/>
      <c r="F55" s="12"/>
      <c r="G55" s="12"/>
      <c r="H55" s="8"/>
      <c r="I55" s="8"/>
      <c r="J55" s="8"/>
      <c r="K55" s="8"/>
      <c r="L55" s="8"/>
    </row>
    <row r="56" spans="1:14" x14ac:dyDescent="0.4">
      <c r="B56" s="110"/>
      <c r="C56" s="22"/>
      <c r="D56" s="22"/>
      <c r="E56" s="22"/>
      <c r="F56" s="12"/>
      <c r="G56" s="12"/>
      <c r="H56" s="8"/>
      <c r="I56" s="8"/>
      <c r="J56" s="8"/>
      <c r="K56" s="8"/>
      <c r="L56" s="8"/>
    </row>
    <row r="57" spans="1:14" x14ac:dyDescent="0.4">
      <c r="B57" s="110"/>
      <c r="C57" s="22"/>
      <c r="D57" s="22"/>
      <c r="E57" s="8"/>
      <c r="F57" s="12"/>
      <c r="G57" s="12"/>
      <c r="H57" s="8"/>
      <c r="I57" s="8"/>
      <c r="J57" s="8"/>
      <c r="K57" s="8"/>
      <c r="L57" s="8"/>
    </row>
    <row r="58" spans="1:14" x14ac:dyDescent="0.3">
      <c r="A58" s="4" t="s">
        <v>2</v>
      </c>
      <c r="B58" s="110"/>
      <c r="C58" s="4"/>
      <c r="D58" s="8"/>
      <c r="E58" s="8"/>
      <c r="F58" s="15"/>
      <c r="G58" s="16"/>
      <c r="H58" s="8"/>
      <c r="I58" s="8"/>
      <c r="J58" s="8"/>
      <c r="K58" s="8"/>
      <c r="L58" s="8"/>
    </row>
    <row r="59" spans="1:14" x14ac:dyDescent="0.3">
      <c r="B59" s="110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4" x14ac:dyDescent="0.3">
      <c r="B60" s="110"/>
      <c r="C60" s="8"/>
      <c r="D60" s="8"/>
      <c r="E60" s="8"/>
      <c r="F60" s="8"/>
      <c r="G60" s="8"/>
    </row>
    <row r="61" spans="1:14" x14ac:dyDescent="0.3">
      <c r="B61" s="110"/>
      <c r="C61" s="8"/>
      <c r="D61" s="8"/>
      <c r="E61" s="8"/>
      <c r="F61" s="8"/>
      <c r="G61" s="8"/>
    </row>
    <row r="62" spans="1:14" x14ac:dyDescent="0.3">
      <c r="B62" s="110"/>
      <c r="C62" s="8"/>
      <c r="D62" s="8"/>
      <c r="E62" s="8"/>
      <c r="F62" s="8"/>
      <c r="G62" s="8"/>
    </row>
    <row r="63" spans="1:14" x14ac:dyDescent="0.3">
      <c r="B63" s="110"/>
      <c r="C63" s="8"/>
      <c r="D63" s="8"/>
      <c r="E63" s="8"/>
      <c r="F63" s="8"/>
      <c r="G63" s="8"/>
    </row>
    <row r="64" spans="1:14" x14ac:dyDescent="0.3">
      <c r="B64" s="110"/>
      <c r="C64" s="8"/>
      <c r="D64" s="8"/>
      <c r="E64" s="8"/>
      <c r="F64" s="8"/>
      <c r="G64" s="8"/>
    </row>
    <row r="65" spans="2:7" x14ac:dyDescent="0.3">
      <c r="B65" s="110"/>
      <c r="C65" s="8"/>
      <c r="D65" s="8"/>
      <c r="F65" s="8"/>
      <c r="G65" s="8"/>
    </row>
    <row r="203" spans="1:22" ht="25.2" thickBot="1" x14ac:dyDescent="0.35"/>
    <row r="204" spans="1:22" ht="33" thickBot="1" x14ac:dyDescent="0.35">
      <c r="E204" s="83" t="s">
        <v>63</v>
      </c>
    </row>
    <row r="205" spans="1:22" ht="336.6" thickBot="1" x14ac:dyDescent="0.35">
      <c r="A205" s="43">
        <v>1</v>
      </c>
      <c r="B205" s="111" t="s">
        <v>23</v>
      </c>
      <c r="C205" s="42" t="s">
        <v>77</v>
      </c>
      <c r="D205" s="98"/>
      <c r="E205" s="84" t="s">
        <v>64</v>
      </c>
      <c r="F205" s="41" t="s">
        <v>56</v>
      </c>
      <c r="G205" s="39">
        <v>5000</v>
      </c>
      <c r="H205" s="32">
        <f t="shared" ref="H205:H217" si="12">G205*12</f>
        <v>60000</v>
      </c>
      <c r="I205" s="39">
        <v>8500</v>
      </c>
      <c r="J205" s="39">
        <v>5500</v>
      </c>
      <c r="K205" s="39">
        <v>5500</v>
      </c>
      <c r="L205" s="40">
        <v>400</v>
      </c>
      <c r="M205" s="40">
        <v>3520</v>
      </c>
      <c r="N205" s="31">
        <f t="shared" ref="N205:N217" si="13">M205*12</f>
        <v>42240</v>
      </c>
      <c r="O205" s="39">
        <v>0</v>
      </c>
      <c r="P205" s="39">
        <v>1000</v>
      </c>
      <c r="Q205" s="85">
        <v>0</v>
      </c>
      <c r="R205" s="39">
        <v>3000</v>
      </c>
      <c r="S205" s="38">
        <v>2500</v>
      </c>
      <c r="T205" s="68">
        <f t="shared" ref="T205:T217" si="14">SUM(H205,I205,J205,K205,L205,N205,O205,P205,Q205,R205,S205)</f>
        <v>128640</v>
      </c>
      <c r="U205" s="28">
        <f t="shared" ref="U205:U212" si="15">T205/71.43</f>
        <v>1800.9239815203694</v>
      </c>
      <c r="V205" s="37" t="s">
        <v>83</v>
      </c>
    </row>
    <row r="206" spans="1:22" ht="269.39999999999998" thickBot="1" x14ac:dyDescent="0.35">
      <c r="A206" s="36">
        <f t="shared" ref="A206:A217" si="16">A205+1</f>
        <v>2</v>
      </c>
      <c r="B206" s="112" t="s">
        <v>24</v>
      </c>
      <c r="C206" s="35" t="s">
        <v>30</v>
      </c>
      <c r="D206" s="84"/>
      <c r="E206" s="84" t="s">
        <v>65</v>
      </c>
      <c r="F206" s="34" t="s">
        <v>57</v>
      </c>
      <c r="G206" s="30">
        <v>2200</v>
      </c>
      <c r="H206" s="32">
        <f t="shared" si="12"/>
        <v>26400</v>
      </c>
      <c r="I206" s="30">
        <v>2000</v>
      </c>
      <c r="J206" s="30">
        <v>5000</v>
      </c>
      <c r="K206" s="30">
        <v>3000</v>
      </c>
      <c r="L206" s="30">
        <v>600</v>
      </c>
      <c r="M206" s="30">
        <v>2000</v>
      </c>
      <c r="N206" s="31">
        <f t="shared" si="13"/>
        <v>24000</v>
      </c>
      <c r="O206" s="30">
        <v>0</v>
      </c>
      <c r="P206" s="30">
        <v>600</v>
      </c>
      <c r="Q206" s="86">
        <v>0</v>
      </c>
      <c r="R206" s="30">
        <v>2000</v>
      </c>
      <c r="S206" s="29">
        <v>3000</v>
      </c>
      <c r="T206" s="68">
        <f t="shared" si="14"/>
        <v>66600</v>
      </c>
      <c r="U206" s="28">
        <f t="shared" si="15"/>
        <v>932.38135237295251</v>
      </c>
      <c r="V206" s="27" t="s">
        <v>78</v>
      </c>
    </row>
    <row r="207" spans="1:22" ht="269.39999999999998" thickBot="1" x14ac:dyDescent="0.35">
      <c r="A207" s="36">
        <f t="shared" si="16"/>
        <v>3</v>
      </c>
      <c r="B207" s="112" t="s">
        <v>3</v>
      </c>
      <c r="C207" s="35" t="s">
        <v>72</v>
      </c>
      <c r="D207" s="84"/>
      <c r="E207" s="84" t="s">
        <v>66</v>
      </c>
      <c r="F207" s="34" t="s">
        <v>58</v>
      </c>
      <c r="G207" s="30">
        <v>5500</v>
      </c>
      <c r="H207" s="32">
        <f t="shared" si="12"/>
        <v>66000</v>
      </c>
      <c r="I207" s="30">
        <v>8500</v>
      </c>
      <c r="J207" s="30">
        <v>6000</v>
      </c>
      <c r="K207" s="30">
        <v>5500</v>
      </c>
      <c r="L207" s="30">
        <v>600</v>
      </c>
      <c r="M207" s="30">
        <v>3520</v>
      </c>
      <c r="N207" s="31">
        <f t="shared" si="13"/>
        <v>42240</v>
      </c>
      <c r="O207" s="30">
        <v>0</v>
      </c>
      <c r="P207" s="30">
        <v>1000</v>
      </c>
      <c r="Q207" s="86">
        <v>0</v>
      </c>
      <c r="R207" s="30">
        <v>2000</v>
      </c>
      <c r="S207" s="29">
        <v>3000</v>
      </c>
      <c r="T207" s="68">
        <f t="shared" si="14"/>
        <v>134840</v>
      </c>
      <c r="U207" s="28">
        <f t="shared" si="15"/>
        <v>1887.7222455550886</v>
      </c>
      <c r="V207" s="27" t="s">
        <v>79</v>
      </c>
    </row>
    <row r="208" spans="1:22" ht="303" thickBot="1" x14ac:dyDescent="0.35">
      <c r="A208" s="36">
        <f t="shared" si="16"/>
        <v>4</v>
      </c>
      <c r="B208" s="112" t="s">
        <v>20</v>
      </c>
      <c r="C208" s="35" t="s">
        <v>72</v>
      </c>
      <c r="D208" s="84"/>
      <c r="E208" s="84" t="s">
        <v>67</v>
      </c>
      <c r="F208" s="34" t="s">
        <v>58</v>
      </c>
      <c r="G208" s="30">
        <v>5500</v>
      </c>
      <c r="H208" s="32">
        <f t="shared" si="12"/>
        <v>66000</v>
      </c>
      <c r="I208" s="30">
        <v>8500</v>
      </c>
      <c r="J208" s="30">
        <v>6000</v>
      </c>
      <c r="K208" s="30">
        <v>5500</v>
      </c>
      <c r="L208" s="30">
        <v>600</v>
      </c>
      <c r="M208" s="30">
        <v>2000</v>
      </c>
      <c r="N208" s="31">
        <f t="shared" si="13"/>
        <v>24000</v>
      </c>
      <c r="O208" s="30">
        <v>0</v>
      </c>
      <c r="P208" s="30">
        <v>1000</v>
      </c>
      <c r="Q208" s="86">
        <v>0</v>
      </c>
      <c r="R208" s="30">
        <v>2000</v>
      </c>
      <c r="S208" s="29">
        <v>3000</v>
      </c>
      <c r="T208" s="68">
        <f t="shared" si="14"/>
        <v>116600</v>
      </c>
      <c r="U208" s="28">
        <f t="shared" si="15"/>
        <v>1632.3673526529467</v>
      </c>
      <c r="V208" s="27" t="s">
        <v>84</v>
      </c>
    </row>
    <row r="209" spans="1:22" ht="269.39999999999998" thickBot="1" x14ac:dyDescent="0.35">
      <c r="A209" s="36">
        <f t="shared" si="16"/>
        <v>5</v>
      </c>
      <c r="B209" s="112" t="s">
        <v>25</v>
      </c>
      <c r="C209" s="35" t="s">
        <v>68</v>
      </c>
      <c r="D209" s="84"/>
      <c r="E209" s="84" t="s">
        <v>67</v>
      </c>
      <c r="F209" s="34" t="s">
        <v>61</v>
      </c>
      <c r="G209" s="30">
        <v>5500</v>
      </c>
      <c r="H209" s="32">
        <f t="shared" si="12"/>
        <v>66000</v>
      </c>
      <c r="I209" s="30">
        <v>6000</v>
      </c>
      <c r="J209" s="30">
        <v>8000</v>
      </c>
      <c r="K209" s="30">
        <v>9000</v>
      </c>
      <c r="L209" s="30">
        <v>800</v>
      </c>
      <c r="M209" s="30">
        <v>3520</v>
      </c>
      <c r="N209" s="31">
        <f t="shared" si="13"/>
        <v>42240</v>
      </c>
      <c r="O209" s="30">
        <v>11700</v>
      </c>
      <c r="P209" s="30">
        <v>1000</v>
      </c>
      <c r="Q209" s="86">
        <v>0</v>
      </c>
      <c r="R209" s="30">
        <v>3300</v>
      </c>
      <c r="S209" s="29">
        <v>3000</v>
      </c>
      <c r="T209" s="68">
        <f t="shared" si="14"/>
        <v>151040</v>
      </c>
      <c r="U209" s="28">
        <f t="shared" si="15"/>
        <v>2114.5177096458069</v>
      </c>
      <c r="V209" s="37" t="s">
        <v>85</v>
      </c>
    </row>
    <row r="210" spans="1:22" ht="235.8" thickBot="1" x14ac:dyDescent="0.35">
      <c r="A210" s="36">
        <f t="shared" si="16"/>
        <v>6</v>
      </c>
      <c r="B210" s="112" t="s">
        <v>26</v>
      </c>
      <c r="C210" s="35" t="s">
        <v>76</v>
      </c>
      <c r="D210" s="84"/>
      <c r="E210" s="84" t="s">
        <v>67</v>
      </c>
      <c r="F210" s="34" t="s">
        <v>61</v>
      </c>
      <c r="G210" s="30">
        <v>5500</v>
      </c>
      <c r="H210" s="32">
        <f t="shared" si="12"/>
        <v>66000</v>
      </c>
      <c r="I210" s="30">
        <v>6000</v>
      </c>
      <c r="J210" s="30">
        <v>8000</v>
      </c>
      <c r="K210" s="30">
        <v>9000</v>
      </c>
      <c r="L210" s="30">
        <v>800</v>
      </c>
      <c r="M210" s="30">
        <v>2000</v>
      </c>
      <c r="N210" s="31">
        <f t="shared" si="13"/>
        <v>24000</v>
      </c>
      <c r="O210" s="30">
        <v>11700</v>
      </c>
      <c r="P210" s="30">
        <v>1000</v>
      </c>
      <c r="Q210" s="86">
        <v>0</v>
      </c>
      <c r="R210" s="30">
        <v>3300</v>
      </c>
      <c r="S210" s="29">
        <v>3000</v>
      </c>
      <c r="T210" s="68">
        <f t="shared" si="14"/>
        <v>132800</v>
      </c>
      <c r="U210" s="28">
        <f t="shared" si="15"/>
        <v>1859.162816743665</v>
      </c>
      <c r="V210" s="37" t="s">
        <v>80</v>
      </c>
    </row>
    <row r="211" spans="1:22" ht="168.6" thickBot="1" x14ac:dyDescent="0.35">
      <c r="A211" s="36">
        <f t="shared" si="16"/>
        <v>7</v>
      </c>
      <c r="B211" s="112" t="s">
        <v>27</v>
      </c>
      <c r="C211" s="35" t="s">
        <v>68</v>
      </c>
      <c r="D211" s="84"/>
      <c r="E211" s="84" t="s">
        <v>73</v>
      </c>
      <c r="F211" s="34" t="s">
        <v>61</v>
      </c>
      <c r="G211" s="30">
        <v>5500</v>
      </c>
      <c r="H211" s="32">
        <f t="shared" si="12"/>
        <v>66000</v>
      </c>
      <c r="I211" s="30">
        <v>6000</v>
      </c>
      <c r="J211" s="30">
        <v>8000</v>
      </c>
      <c r="K211" s="30">
        <v>9000</v>
      </c>
      <c r="L211" s="30">
        <v>800</v>
      </c>
      <c r="M211" s="30">
        <v>2000</v>
      </c>
      <c r="N211" s="31">
        <f t="shared" si="13"/>
        <v>24000</v>
      </c>
      <c r="O211" s="30">
        <v>11700</v>
      </c>
      <c r="P211" s="30">
        <v>1000</v>
      </c>
      <c r="Q211" s="86">
        <v>0</v>
      </c>
      <c r="R211" s="30">
        <v>3300</v>
      </c>
      <c r="S211" s="29">
        <v>3000</v>
      </c>
      <c r="T211" s="68">
        <f t="shared" si="14"/>
        <v>132800</v>
      </c>
      <c r="U211" s="28">
        <f t="shared" si="15"/>
        <v>1859.162816743665</v>
      </c>
      <c r="V211" s="37" t="s">
        <v>81</v>
      </c>
    </row>
    <row r="212" spans="1:22" ht="235.8" thickBot="1" x14ac:dyDescent="0.35">
      <c r="A212" s="36">
        <f t="shared" si="16"/>
        <v>8</v>
      </c>
      <c r="B212" s="112" t="s">
        <v>28</v>
      </c>
      <c r="C212" s="35" t="s">
        <v>68</v>
      </c>
      <c r="D212" s="84"/>
      <c r="E212" s="84" t="s">
        <v>69</v>
      </c>
      <c r="F212" s="34">
        <v>10</v>
      </c>
      <c r="G212" s="30">
        <v>5500</v>
      </c>
      <c r="H212" s="32">
        <f t="shared" si="12"/>
        <v>66000</v>
      </c>
      <c r="I212" s="30">
        <v>6000</v>
      </c>
      <c r="J212" s="30">
        <v>8000</v>
      </c>
      <c r="K212" s="30">
        <v>9000</v>
      </c>
      <c r="L212" s="30">
        <v>800</v>
      </c>
      <c r="M212" s="30">
        <v>2000</v>
      </c>
      <c r="N212" s="31">
        <f t="shared" si="13"/>
        <v>24000</v>
      </c>
      <c r="O212" s="30">
        <v>11700</v>
      </c>
      <c r="P212" s="30">
        <v>1000</v>
      </c>
      <c r="Q212" s="86">
        <v>0</v>
      </c>
      <c r="R212" s="30">
        <v>3300</v>
      </c>
      <c r="S212" s="29">
        <v>3000</v>
      </c>
      <c r="T212" s="68">
        <f t="shared" si="14"/>
        <v>132800</v>
      </c>
      <c r="U212" s="28">
        <f t="shared" si="15"/>
        <v>1859.162816743665</v>
      </c>
      <c r="V212" s="27" t="s">
        <v>75</v>
      </c>
    </row>
    <row r="213" spans="1:22" ht="202.2" thickBot="1" x14ac:dyDescent="0.35">
      <c r="A213" s="36">
        <f t="shared" si="16"/>
        <v>9</v>
      </c>
      <c r="B213" s="112" t="s">
        <v>29</v>
      </c>
      <c r="C213" s="35" t="s">
        <v>30</v>
      </c>
      <c r="D213" s="84"/>
      <c r="E213" s="84" t="s">
        <v>69</v>
      </c>
      <c r="F213" s="34" t="s">
        <v>55</v>
      </c>
      <c r="G213" s="30">
        <v>2200</v>
      </c>
      <c r="H213" s="32">
        <f t="shared" si="12"/>
        <v>26400</v>
      </c>
      <c r="I213" s="30">
        <v>2000</v>
      </c>
      <c r="J213" s="30">
        <v>5000</v>
      </c>
      <c r="K213" s="30">
        <v>3000</v>
      </c>
      <c r="L213" s="30">
        <v>600</v>
      </c>
      <c r="M213" s="30">
        <v>2000</v>
      </c>
      <c r="N213" s="31">
        <f t="shared" si="13"/>
        <v>24000</v>
      </c>
      <c r="O213" s="30">
        <v>0</v>
      </c>
      <c r="P213" s="30">
        <v>500</v>
      </c>
      <c r="Q213" s="30">
        <v>0</v>
      </c>
      <c r="R213" s="30">
        <v>2500</v>
      </c>
      <c r="S213" s="29">
        <v>3000</v>
      </c>
      <c r="T213" s="68">
        <f t="shared" si="14"/>
        <v>67000</v>
      </c>
      <c r="U213" s="28">
        <f>T212/71.43</f>
        <v>1859.162816743665</v>
      </c>
      <c r="V213" s="27" t="s">
        <v>82</v>
      </c>
    </row>
    <row r="214" spans="1:22" ht="67.8" thickBot="1" x14ac:dyDescent="0.35">
      <c r="A214" s="36">
        <f t="shared" si="16"/>
        <v>10</v>
      </c>
      <c r="B214" s="112" t="s">
        <v>29</v>
      </c>
      <c r="C214" s="35" t="s">
        <v>30</v>
      </c>
      <c r="D214" s="84"/>
      <c r="E214" s="84" t="s">
        <v>64</v>
      </c>
      <c r="F214" s="34" t="s">
        <v>55</v>
      </c>
      <c r="G214" s="30">
        <v>2200</v>
      </c>
      <c r="H214" s="32">
        <f t="shared" si="12"/>
        <v>26400</v>
      </c>
      <c r="I214" s="30">
        <v>2000</v>
      </c>
      <c r="J214" s="30">
        <v>5000</v>
      </c>
      <c r="K214" s="30">
        <v>3000</v>
      </c>
      <c r="L214" s="30">
        <v>600</v>
      </c>
      <c r="M214" s="30">
        <v>2000</v>
      </c>
      <c r="N214" s="31">
        <f t="shared" si="13"/>
        <v>24000</v>
      </c>
      <c r="O214" s="30">
        <v>0</v>
      </c>
      <c r="P214" s="30">
        <v>500</v>
      </c>
      <c r="Q214" s="86">
        <v>0</v>
      </c>
      <c r="R214" s="30">
        <v>2500</v>
      </c>
      <c r="S214" s="29">
        <v>3000</v>
      </c>
      <c r="T214" s="68">
        <f t="shared" si="14"/>
        <v>67000</v>
      </c>
      <c r="U214" s="28">
        <f>T214/71.43</f>
        <v>937.98124037519244</v>
      </c>
      <c r="V214" s="27" t="s">
        <v>46</v>
      </c>
    </row>
    <row r="215" spans="1:22" ht="202.2" thickBot="1" x14ac:dyDescent="0.35">
      <c r="A215" s="36">
        <f t="shared" si="16"/>
        <v>11</v>
      </c>
      <c r="B215" s="112" t="s">
        <v>49</v>
      </c>
      <c r="C215" s="35" t="s">
        <v>30</v>
      </c>
      <c r="D215" s="84"/>
      <c r="E215" s="84" t="s">
        <v>70</v>
      </c>
      <c r="F215" s="34" t="s">
        <v>52</v>
      </c>
      <c r="G215" s="30">
        <v>2200</v>
      </c>
      <c r="H215" s="32">
        <f t="shared" si="12"/>
        <v>26400</v>
      </c>
      <c r="I215" s="30">
        <v>2000</v>
      </c>
      <c r="J215" s="30">
        <v>5000</v>
      </c>
      <c r="K215" s="30">
        <v>3000</v>
      </c>
      <c r="L215" s="30">
        <v>600</v>
      </c>
      <c r="M215" s="30">
        <v>2000</v>
      </c>
      <c r="N215" s="31">
        <f t="shared" si="13"/>
        <v>24000</v>
      </c>
      <c r="O215" s="30">
        <v>0</v>
      </c>
      <c r="P215" s="30">
        <v>500</v>
      </c>
      <c r="Q215" s="86">
        <v>0</v>
      </c>
      <c r="R215" s="30">
        <v>2500</v>
      </c>
      <c r="S215" s="29">
        <v>3000</v>
      </c>
      <c r="T215" s="68">
        <f t="shared" si="14"/>
        <v>67000</v>
      </c>
      <c r="U215" s="28">
        <f>T215/71.43</f>
        <v>937.98124037519244</v>
      </c>
      <c r="V215" s="27" t="s">
        <v>86</v>
      </c>
    </row>
    <row r="216" spans="1:22" ht="202.2" thickBot="1" x14ac:dyDescent="0.35">
      <c r="A216" s="36">
        <f t="shared" si="16"/>
        <v>12</v>
      </c>
      <c r="B216" s="112" t="s">
        <v>50</v>
      </c>
      <c r="C216" s="35" t="s">
        <v>30</v>
      </c>
      <c r="D216" s="84"/>
      <c r="E216" s="84" t="s">
        <v>71</v>
      </c>
      <c r="F216" s="34" t="s">
        <v>53</v>
      </c>
      <c r="G216" s="30">
        <v>2200</v>
      </c>
      <c r="H216" s="32">
        <f t="shared" si="12"/>
        <v>26400</v>
      </c>
      <c r="I216" s="30">
        <v>2000</v>
      </c>
      <c r="J216" s="30">
        <v>5000</v>
      </c>
      <c r="K216" s="30">
        <v>3000</v>
      </c>
      <c r="L216" s="30">
        <v>600</v>
      </c>
      <c r="M216" s="30">
        <v>2000</v>
      </c>
      <c r="N216" s="31">
        <f t="shared" si="13"/>
        <v>24000</v>
      </c>
      <c r="O216" s="30">
        <v>0</v>
      </c>
      <c r="P216" s="30">
        <v>500</v>
      </c>
      <c r="Q216" s="86">
        <v>0</v>
      </c>
      <c r="R216" s="30">
        <v>2500</v>
      </c>
      <c r="S216" s="29">
        <v>3000</v>
      </c>
      <c r="T216" s="68">
        <f t="shared" si="14"/>
        <v>67000</v>
      </c>
      <c r="U216" s="28">
        <f>T216/71.43</f>
        <v>937.98124037519244</v>
      </c>
      <c r="V216" s="27" t="s">
        <v>87</v>
      </c>
    </row>
    <row r="217" spans="1:22" ht="169.2" thickTop="1" thickBot="1" x14ac:dyDescent="0.35">
      <c r="A217" s="36">
        <f t="shared" si="16"/>
        <v>13</v>
      </c>
      <c r="B217" s="112" t="s">
        <v>51</v>
      </c>
      <c r="C217" s="35" t="s">
        <v>30</v>
      </c>
      <c r="D217" s="99"/>
      <c r="E217" s="59"/>
      <c r="F217" s="34" t="s">
        <v>54</v>
      </c>
      <c r="G217" s="33">
        <v>2200</v>
      </c>
      <c r="H217" s="32">
        <f t="shared" si="12"/>
        <v>26400</v>
      </c>
      <c r="I217" s="30">
        <v>2000</v>
      </c>
      <c r="J217" s="30">
        <v>5000</v>
      </c>
      <c r="K217" s="30">
        <v>3000</v>
      </c>
      <c r="L217" s="30">
        <v>600</v>
      </c>
      <c r="M217" s="30">
        <v>2000</v>
      </c>
      <c r="N217" s="31">
        <f t="shared" si="13"/>
        <v>24000</v>
      </c>
      <c r="O217" s="30">
        <v>0</v>
      </c>
      <c r="P217" s="30">
        <v>500</v>
      </c>
      <c r="Q217" s="86">
        <v>0</v>
      </c>
      <c r="R217" s="30">
        <v>2000</v>
      </c>
      <c r="S217" s="29">
        <v>3000</v>
      </c>
      <c r="T217" s="69">
        <f t="shared" si="14"/>
        <v>66500</v>
      </c>
      <c r="U217" s="28">
        <f>T217/71.43</f>
        <v>930.98138037239244</v>
      </c>
      <c r="V217" s="27" t="s">
        <v>74</v>
      </c>
    </row>
    <row r="218" spans="1:22" ht="34.799999999999997" customHeight="1" thickTop="1" thickBot="1" x14ac:dyDescent="0.35">
      <c r="A218" s="58" t="s">
        <v>21</v>
      </c>
      <c r="B218" s="113"/>
      <c r="C218" s="59"/>
      <c r="D218" s="87"/>
      <c r="F218" s="59"/>
      <c r="G218" s="60"/>
      <c r="H218" s="25">
        <f t="shared" ref="H218:U218" si="17">SUM(H205:H217)</f>
        <v>614400</v>
      </c>
      <c r="I218" s="26">
        <f t="shared" si="17"/>
        <v>61500</v>
      </c>
      <c r="J218" s="26">
        <f t="shared" si="17"/>
        <v>79500</v>
      </c>
      <c r="K218" s="26">
        <f t="shared" si="17"/>
        <v>70500</v>
      </c>
      <c r="L218" s="26">
        <f t="shared" si="17"/>
        <v>8400</v>
      </c>
      <c r="M218" s="26">
        <f t="shared" si="17"/>
        <v>30560</v>
      </c>
      <c r="N218" s="25">
        <f t="shared" si="17"/>
        <v>366720</v>
      </c>
      <c r="O218" s="26">
        <f t="shared" si="17"/>
        <v>46800</v>
      </c>
      <c r="P218" s="26">
        <f t="shared" si="17"/>
        <v>10100</v>
      </c>
      <c r="Q218" s="26">
        <f t="shared" si="17"/>
        <v>0</v>
      </c>
      <c r="R218" s="26">
        <f t="shared" si="17"/>
        <v>34200</v>
      </c>
      <c r="S218" s="26">
        <f t="shared" si="17"/>
        <v>38500</v>
      </c>
      <c r="T218" s="70">
        <f t="shared" si="17"/>
        <v>1330620</v>
      </c>
      <c r="U218" s="24">
        <f t="shared" si="17"/>
        <v>19549.489010219793</v>
      </c>
      <c r="V218" s="23" t="s">
        <v>1</v>
      </c>
    </row>
    <row r="219" spans="1:22" ht="25.2" thickTop="1" x14ac:dyDescent="0.3"/>
  </sheetData>
  <mergeCells count="32">
    <mergeCell ref="T26:T27"/>
    <mergeCell ref="U26:U27"/>
    <mergeCell ref="V26:V27"/>
    <mergeCell ref="B46:C46"/>
    <mergeCell ref="B47:C47"/>
    <mergeCell ref="A44:F44"/>
    <mergeCell ref="B2:E2"/>
    <mergeCell ref="G25:K25"/>
    <mergeCell ref="A26:A27"/>
    <mergeCell ref="B26:B27"/>
    <mergeCell ref="C26:C27"/>
    <mergeCell ref="D26:D27"/>
    <mergeCell ref="E26:E27"/>
    <mergeCell ref="F26:F27"/>
    <mergeCell ref="G26:H26"/>
    <mergeCell ref="I26:S26"/>
    <mergeCell ref="A23:E23"/>
    <mergeCell ref="B3:E3"/>
    <mergeCell ref="B4:E4"/>
    <mergeCell ref="B6:E6"/>
    <mergeCell ref="G7:K7"/>
    <mergeCell ref="A8:A9"/>
    <mergeCell ref="U8:U9"/>
    <mergeCell ref="V8:V9"/>
    <mergeCell ref="B8:B9"/>
    <mergeCell ref="C8:C9"/>
    <mergeCell ref="F8:F9"/>
    <mergeCell ref="G8:H8"/>
    <mergeCell ref="I8:S8"/>
    <mergeCell ref="T8:T9"/>
    <mergeCell ref="E8:E9"/>
    <mergeCell ref="D8:D9"/>
  </mergeCells>
  <pageMargins left="0" right="0.43307086614173229" top="0.74803149606299213" bottom="1.4960629921259843" header="2.0078740157480315" footer="1.2598425196850394"/>
  <pageSetup paperSize="9" scale="30" orientation="landscape" horizontalDpi="4294967292" verticalDpi="4294967292" r:id="rId1"/>
  <headerFooter alignWithMargins="0"/>
  <ignoredErrors>
    <ignoredError sqref="H37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21-22</vt:lpstr>
      <vt:lpstr>'FY 21-22'!Print_Area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2021-02-19T11:24:30Z</dcterms:modified>
</cp:coreProperties>
</file>