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dmanava.sen\Downloads\"/>
    </mc:Choice>
  </mc:AlternateContent>
  <xr:revisionPtr revIDLastSave="0" documentId="13_ncr:1_{BD1563AD-D273-456E-AC44-C65645A9E9A0}" xr6:coauthVersionLast="44" xr6:coauthVersionMax="44" xr10:uidLastSave="{00000000-0000-0000-0000-000000000000}"/>
  <bookViews>
    <workbookView xWindow="-120" yWindow="-120" windowWidth="29040" windowHeight="17640" activeTab="1" xr2:uid="{00000000-000D-0000-FFFF-FFFF00000000}"/>
  </bookViews>
  <sheets>
    <sheet name="6 Centres 2019-2020 Approved" sheetId="9" r:id="rId1"/>
    <sheet name="20-21" sheetId="11" r:id="rId2"/>
    <sheet name="21-22" sheetId="12" r:id="rId3"/>
    <sheet name="22-23" sheetId="13" r:id="rId4"/>
    <sheet name="23-24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4" l="1"/>
  <c r="H10" i="14" s="1"/>
  <c r="F10" i="14"/>
  <c r="F9" i="14"/>
  <c r="G9" i="14" s="1"/>
  <c r="H9" i="14" s="1"/>
  <c r="F8" i="14"/>
  <c r="G8" i="14" s="1"/>
  <c r="H8" i="14" s="1"/>
  <c r="F7" i="14"/>
  <c r="G7" i="14" s="1"/>
  <c r="H7" i="14" s="1"/>
  <c r="F6" i="14"/>
  <c r="G6" i="14" s="1"/>
  <c r="H6" i="14" s="1"/>
  <c r="F5" i="14"/>
  <c r="G5" i="14" s="1"/>
  <c r="H5" i="14" s="1"/>
  <c r="F4" i="14"/>
  <c r="G4" i="14" s="1"/>
  <c r="H4" i="14" s="1"/>
  <c r="F3" i="14"/>
  <c r="F10" i="13"/>
  <c r="G10" i="13" s="1"/>
  <c r="H10" i="13" s="1"/>
  <c r="F9" i="13"/>
  <c r="G9" i="13" s="1"/>
  <c r="H9" i="13" s="1"/>
  <c r="F8" i="13"/>
  <c r="G8" i="13" s="1"/>
  <c r="H8" i="13" s="1"/>
  <c r="F7" i="13"/>
  <c r="G7" i="13" s="1"/>
  <c r="H7" i="13" s="1"/>
  <c r="G6" i="13"/>
  <c r="H6" i="13" s="1"/>
  <c r="F6" i="13"/>
  <c r="F5" i="13"/>
  <c r="G5" i="13" s="1"/>
  <c r="H5" i="13" s="1"/>
  <c r="F4" i="13"/>
  <c r="G4" i="13" s="1"/>
  <c r="H4" i="13" s="1"/>
  <c r="F3" i="13"/>
  <c r="F10" i="12"/>
  <c r="G10" i="12" s="1"/>
  <c r="H10" i="12" s="1"/>
  <c r="F9" i="12"/>
  <c r="G9" i="12" s="1"/>
  <c r="H9" i="12" s="1"/>
  <c r="F8" i="12"/>
  <c r="G8" i="12" s="1"/>
  <c r="H8" i="12" s="1"/>
  <c r="F7" i="12"/>
  <c r="G7" i="12" s="1"/>
  <c r="H7" i="12" s="1"/>
  <c r="F6" i="12"/>
  <c r="G6" i="12" s="1"/>
  <c r="H6" i="12" s="1"/>
  <c r="F5" i="12"/>
  <c r="G5" i="12" s="1"/>
  <c r="H5" i="12" s="1"/>
  <c r="F4" i="12"/>
  <c r="G4" i="12" s="1"/>
  <c r="H4" i="12" s="1"/>
  <c r="F3" i="12"/>
  <c r="F11" i="11"/>
  <c r="F10" i="11"/>
  <c r="F9" i="11"/>
  <c r="G9" i="11" s="1"/>
  <c r="H9" i="11" s="1"/>
  <c r="F8" i="11"/>
  <c r="G8" i="11" s="1"/>
  <c r="H8" i="11" s="1"/>
  <c r="F7" i="11"/>
  <c r="G7" i="11" s="1"/>
  <c r="H7" i="11" s="1"/>
  <c r="F6" i="11"/>
  <c r="G6" i="11" s="1"/>
  <c r="H6" i="11" s="1"/>
  <c r="F5" i="11"/>
  <c r="G5" i="11" s="1"/>
  <c r="H5" i="11" s="1"/>
  <c r="F4" i="11"/>
  <c r="G4" i="11" s="1"/>
  <c r="H4" i="11" s="1"/>
  <c r="F3" i="11"/>
  <c r="G3" i="11" s="1"/>
  <c r="F12" i="13" l="1"/>
  <c r="F13" i="13" s="1"/>
  <c r="F14" i="13" s="1"/>
  <c r="C21" i="11" s="1"/>
  <c r="F12" i="14"/>
  <c r="F13" i="14" s="1"/>
  <c r="F14" i="14" s="1"/>
  <c r="C22" i="11" s="1"/>
  <c r="G3" i="14"/>
  <c r="G3" i="13"/>
  <c r="F12" i="12"/>
  <c r="F13" i="12" s="1"/>
  <c r="F14" i="12" s="1"/>
  <c r="C20" i="11" s="1"/>
  <c r="G3" i="12"/>
  <c r="H3" i="11"/>
  <c r="F12" i="11"/>
  <c r="G10" i="11"/>
  <c r="H10" i="11" s="1"/>
  <c r="G11" i="11"/>
  <c r="H11" i="11" s="1"/>
  <c r="H3" i="14" l="1"/>
  <c r="H12" i="14" s="1"/>
  <c r="G12" i="14"/>
  <c r="H3" i="13"/>
  <c r="H12" i="13" s="1"/>
  <c r="G12" i="13"/>
  <c r="G12" i="12"/>
  <c r="H3" i="12"/>
  <c r="H12" i="12" s="1"/>
  <c r="F13" i="11"/>
  <c r="F14" i="11" s="1"/>
  <c r="C19" i="11" s="1"/>
  <c r="G12" i="11"/>
  <c r="H12" i="11"/>
  <c r="G13" i="14" l="1"/>
  <c r="H13" i="14" s="1"/>
  <c r="G13" i="13"/>
  <c r="H13" i="13" s="1"/>
  <c r="G13" i="12"/>
  <c r="H13" i="12" s="1"/>
  <c r="G13" i="11"/>
  <c r="H13" i="11" s="1"/>
  <c r="G14" i="14" l="1"/>
  <c r="H14" i="14" s="1"/>
  <c r="G14" i="13"/>
  <c r="H14" i="13" s="1"/>
  <c r="G14" i="12"/>
  <c r="H14" i="12" s="1"/>
  <c r="G14" i="11"/>
  <c r="H14" i="11" s="1"/>
  <c r="F13" i="9"/>
  <c r="G13" i="9" s="1"/>
  <c r="H13" i="9" s="1"/>
  <c r="I13" i="9" l="1"/>
  <c r="F12" i="9"/>
  <c r="G12" i="9" s="1"/>
  <c r="H12" i="9" s="1"/>
  <c r="E11" i="9"/>
  <c r="F11" i="9" s="1"/>
  <c r="G11" i="9" s="1"/>
  <c r="H11" i="9" s="1"/>
  <c r="F10" i="9"/>
  <c r="G10" i="9" s="1"/>
  <c r="H10" i="9" s="1"/>
  <c r="F9" i="9"/>
  <c r="G9" i="9" s="1"/>
  <c r="H9" i="9" s="1"/>
  <c r="F8" i="9"/>
  <c r="F7" i="9"/>
  <c r="G7" i="9" s="1"/>
  <c r="H7" i="9" s="1"/>
  <c r="F6" i="9"/>
  <c r="G6" i="9" s="1"/>
  <c r="H6" i="9" s="1"/>
  <c r="F5" i="9"/>
  <c r="G5" i="9" s="1"/>
  <c r="H5" i="9" s="1"/>
  <c r="F4" i="9"/>
  <c r="I4" i="9" s="1"/>
  <c r="F3" i="9"/>
  <c r="I3" i="9" l="1"/>
  <c r="I14" i="9" s="1"/>
  <c r="F14" i="9"/>
  <c r="F15" i="9" s="1"/>
  <c r="G8" i="9"/>
  <c r="H8" i="9" s="1"/>
  <c r="I8" i="9"/>
  <c r="I12" i="9"/>
  <c r="I5" i="9"/>
  <c r="G4" i="9"/>
  <c r="H4" i="9" s="1"/>
  <c r="I7" i="9"/>
  <c r="I6" i="9"/>
  <c r="G3" i="9"/>
  <c r="G14" i="9" l="1"/>
  <c r="F16" i="9"/>
  <c r="I15" i="9"/>
  <c r="I16" i="9" s="1"/>
  <c r="H3" i="9"/>
  <c r="H14" i="9" s="1"/>
  <c r="G15" i="9" l="1"/>
  <c r="H15" i="9" s="1"/>
  <c r="G16" i="9" l="1"/>
  <c r="H16" i="9" s="1"/>
</calcChain>
</file>

<file path=xl/sharedStrings.xml><?xml version="1.0" encoding="utf-8"?>
<sst xmlns="http://schemas.openxmlformats.org/spreadsheetml/2006/main" count="119" uniqueCount="56">
  <si>
    <t>Items</t>
  </si>
  <si>
    <t>Creative Workshop (Photography, Mask, Dance, Song, Puppet Drama etc.)</t>
  </si>
  <si>
    <t xml:space="preserve">Travel &amp; Communication cost  for Volunteers and INSPIRATION Team @ Rs.1000.00 per month </t>
  </si>
  <si>
    <t xml:space="preserve">Other incidental expenses (Health Awareness Programme, Health check up Camp) 2 times a year </t>
  </si>
  <si>
    <t>Amount (INR) Yearly</t>
  </si>
  <si>
    <t>Amount (INR) Monthly</t>
  </si>
  <si>
    <t>Amount (INR) Monthly Per Centre</t>
  </si>
  <si>
    <t>Total (A)</t>
  </si>
  <si>
    <t>GRAND TOTAL</t>
  </si>
  <si>
    <t>Amount</t>
  </si>
  <si>
    <t>Unit</t>
  </si>
  <si>
    <t>Months/ Times</t>
  </si>
  <si>
    <t>Organization Over Head (10% of A)
(Supervision Cost, Accounting charges, Training Cost)</t>
  </si>
  <si>
    <t>Sl No</t>
  </si>
  <si>
    <t xml:space="preserve">Educational Tour </t>
  </si>
  <si>
    <t xml:space="preserve">Project Coordinator </t>
  </si>
  <si>
    <t xml:space="preserve">6 Teacher Volunteers For 152children @ Rs.3500.00 per month for each Volunteer  </t>
  </si>
  <si>
    <t xml:space="preserve">Additional 2 Teachers for All Centres@Rs 4500.00 per month </t>
  </si>
  <si>
    <t>Rent for 6 center @ Rs.300.00 per month per center</t>
  </si>
  <si>
    <t>Education material for 150 children @ Rs. 50.00 per month per child</t>
  </si>
  <si>
    <t>Nutrition support  for children @ Rs.8 per day per child (150 children), 5 days in a week</t>
  </si>
  <si>
    <t>Proposed Budget (2019 - 2020) for 6 Centres</t>
  </si>
  <si>
    <t>Classes on Gender Sensitivity for Students, Vounteers &amp; Parents</t>
  </si>
  <si>
    <t>Approved</t>
  </si>
  <si>
    <t>Note the 2018-2019 numbers for back up coaching is considered</t>
  </si>
  <si>
    <t>Item number 11 from 2019-2020 proposal is reduced to 10.9K per month from 12K as the  total approved amount 144K for that amount includes overhead</t>
  </si>
  <si>
    <t>Rent for 2 center @ Rs.600.00 per month per center</t>
  </si>
  <si>
    <t xml:space="preserve">Proposed Budget (2020 - 2021) </t>
  </si>
  <si>
    <t>Education material for 70 children @ Rs. 50.00 per month per child</t>
  </si>
  <si>
    <t xml:space="preserve">Proposed Budget (2021 - 2022) </t>
  </si>
  <si>
    <t>Education material for 56 children @ Rs. 50.00 per month per child</t>
  </si>
  <si>
    <t>Rent for 2 center @ Rs.700.00 per month per center</t>
  </si>
  <si>
    <t>Education material for 46 children @ Rs. 50.00 per month per child</t>
  </si>
  <si>
    <t>Rent for 2 center @ Rs.800.00 per month per center</t>
  </si>
  <si>
    <t>Education material for 25 children @ Rs. 50.00 per month per child</t>
  </si>
  <si>
    <t xml:space="preserve">Proposed Budget (2023 - 2024) </t>
  </si>
  <si>
    <t xml:space="preserve">Proposed Budget (2022 - 2023) </t>
  </si>
  <si>
    <t>Rent for 1 center @ Rs.900.00 per month per center</t>
  </si>
  <si>
    <t xml:space="preserve">Special Nutrition support  for children occasioally 2 times a year </t>
  </si>
  <si>
    <t xml:space="preserve">2 Teacher Volunteers For 25 children @ Rs.3000.00 per month for each Volunteer  </t>
  </si>
  <si>
    <t xml:space="preserve">Additional 2 Teachers for All Centres@Rs 3500.00 per month </t>
  </si>
  <si>
    <t xml:space="preserve">Additional 2 Teachers for All Centres@Rs 4000.00 per month </t>
  </si>
  <si>
    <t xml:space="preserve">3 Teacher Volunteers For 46 children @ Rs.3000.00 per month for each Volunteer  </t>
  </si>
  <si>
    <t xml:space="preserve">3 Teacher Volunteers For 56 children @ Rs.3000.00 per month for each Volunteer  </t>
  </si>
  <si>
    <t xml:space="preserve">6 Teacher Volunteers For 70 children @ Rs.3000.00 per month for each Volunteer  </t>
  </si>
  <si>
    <t>Proposed Budget</t>
  </si>
  <si>
    <t>No. of Students</t>
  </si>
  <si>
    <t>Year</t>
  </si>
  <si>
    <t>April to March - 2020 - 2021</t>
  </si>
  <si>
    <t>April to March - 2021 - 2022</t>
  </si>
  <si>
    <t>April to March - 2022 - 2023</t>
  </si>
  <si>
    <t>April to February - 2023 - 2024</t>
  </si>
  <si>
    <t>Gender Workshop</t>
  </si>
  <si>
    <t>Volunteers</t>
  </si>
  <si>
    <t>Possible carry over from 2019-2020</t>
  </si>
  <si>
    <t>Proposed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</si>
</sst>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Times New Roman"/>
      <family val="1"/>
    </font>
    <font>
      <b/>
      <sz val="16"/>
      <color rgb="FFC00000"/>
      <name val="Calibri"/>
      <family val="2"/>
      <scheme val="minor"/>
    </font>
    <font>
      <b/>
      <sz val="11"/>
      <color rgb="FFC00000"/>
      <name val="Times New Roman"/>
      <family val="1"/>
    </font>
    <font>
      <sz val="11"/>
      <color rgb="FFC00000"/>
      <name val="Calibri"/>
      <family val="2"/>
      <scheme val="minor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4" fontId="1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8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4" fontId="0" fillId="0" borderId="0" xfId="0" applyNumberFormat="1" applyBorder="1"/>
    <xf numFmtId="0" fontId="0" fillId="0" borderId="8" xfId="0" applyFill="1" applyBorder="1"/>
    <xf numFmtId="4" fontId="5" fillId="0" borderId="0" xfId="0" applyNumberFormat="1" applyFont="1" applyBorder="1"/>
    <xf numFmtId="0" fontId="4" fillId="0" borderId="8" xfId="0" applyFont="1" applyFill="1" applyBorder="1"/>
    <xf numFmtId="0" fontId="0" fillId="0" borderId="9" xfId="0" applyBorder="1"/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/>
    <xf numFmtId="4" fontId="0" fillId="0" borderId="10" xfId="0" applyNumberFormat="1" applyBorder="1"/>
    <xf numFmtId="0" fontId="0" fillId="0" borderId="11" xfId="0" applyFill="1" applyBorder="1"/>
    <xf numFmtId="4" fontId="1" fillId="0" borderId="2" xfId="0" applyNumberFormat="1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/>
    <xf numFmtId="4" fontId="9" fillId="0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 wrapText="1"/>
    </xf>
    <xf numFmtId="4" fontId="2" fillId="5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vertical="top" wrapText="1"/>
    </xf>
    <xf numFmtId="2" fontId="0" fillId="0" borderId="1" xfId="0" applyNumberFormat="1" applyBorder="1"/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opLeftCell="A7" workbookViewId="0">
      <selection sqref="A1:XFD1048576"/>
    </sheetView>
  </sheetViews>
  <sheetFormatPr defaultRowHeight="15" x14ac:dyDescent="0.25"/>
  <cols>
    <col min="1" max="1" width="6" bestFit="1" customWidth="1"/>
    <col min="2" max="2" width="66.5703125" customWidth="1"/>
    <col min="3" max="3" width="9.28515625" bestFit="1" customWidth="1"/>
    <col min="4" max="4" width="5.42578125" bestFit="1" customWidth="1"/>
    <col min="5" max="5" width="13.85546875" style="7" bestFit="1" customWidth="1"/>
    <col min="6" max="6" width="15.42578125" style="7" bestFit="1" customWidth="1"/>
    <col min="7" max="7" width="13.85546875" style="7" bestFit="1" customWidth="1"/>
    <col min="8" max="8" width="15.28515625" style="7" customWidth="1"/>
    <col min="9" max="9" width="21.42578125" style="20" bestFit="1" customWidth="1"/>
    <col min="10" max="10" width="10.42578125" bestFit="1" customWidth="1"/>
  </cols>
  <sheetData>
    <row r="1" spans="1:10" ht="21" x14ac:dyDescent="0.35">
      <c r="A1" s="54" t="s">
        <v>21</v>
      </c>
      <c r="B1" s="55"/>
      <c r="C1" s="55"/>
      <c r="D1" s="55"/>
      <c r="E1" s="55"/>
      <c r="F1" s="55"/>
      <c r="G1" s="56"/>
      <c r="H1" s="57"/>
      <c r="I1" s="21" t="s">
        <v>23</v>
      </c>
    </row>
    <row r="2" spans="1:10" ht="42.75" x14ac:dyDescent="0.25">
      <c r="A2" s="22" t="s">
        <v>13</v>
      </c>
      <c r="B2" s="2" t="s">
        <v>0</v>
      </c>
      <c r="C2" s="2" t="s">
        <v>11</v>
      </c>
      <c r="D2" s="2" t="s">
        <v>10</v>
      </c>
      <c r="E2" s="6" t="s">
        <v>9</v>
      </c>
      <c r="F2" s="36" t="s">
        <v>4</v>
      </c>
      <c r="G2" s="6" t="s">
        <v>5</v>
      </c>
      <c r="H2" s="6" t="s">
        <v>6</v>
      </c>
      <c r="I2" s="40" t="s">
        <v>4</v>
      </c>
    </row>
    <row r="3" spans="1:10" ht="30" x14ac:dyDescent="0.25">
      <c r="A3" s="22">
        <v>1</v>
      </c>
      <c r="B3" s="1" t="s">
        <v>16</v>
      </c>
      <c r="C3" s="9">
        <v>12</v>
      </c>
      <c r="D3" s="9">
        <v>6</v>
      </c>
      <c r="E3" s="10">
        <v>3500</v>
      </c>
      <c r="F3" s="44">
        <f>C3*D3*E3</f>
        <v>252000</v>
      </c>
      <c r="G3" s="10">
        <f>F3/12</f>
        <v>21000</v>
      </c>
      <c r="H3" s="10">
        <f>G3/6</f>
        <v>3500</v>
      </c>
      <c r="I3" s="41">
        <f>F3</f>
        <v>252000</v>
      </c>
      <c r="J3" s="7"/>
    </row>
    <row r="4" spans="1:10" x14ac:dyDescent="0.25">
      <c r="A4" s="22">
        <v>2</v>
      </c>
      <c r="B4" s="1" t="s">
        <v>17</v>
      </c>
      <c r="C4" s="9">
        <v>12</v>
      </c>
      <c r="D4" s="9">
        <v>2</v>
      </c>
      <c r="E4" s="10">
        <v>4500</v>
      </c>
      <c r="F4" s="44">
        <f t="shared" ref="F4:F12" si="0">C4*D4*E4</f>
        <v>108000</v>
      </c>
      <c r="G4" s="10">
        <f t="shared" ref="G4:G12" si="1">F4/12</f>
        <v>9000</v>
      </c>
      <c r="H4" s="10">
        <f t="shared" ref="H4:H16" si="2">G4/6</f>
        <v>1500</v>
      </c>
      <c r="I4" s="41">
        <f t="shared" ref="I4:I13" si="3">F4</f>
        <v>108000</v>
      </c>
    </row>
    <row r="5" spans="1:10" x14ac:dyDescent="0.25">
      <c r="A5" s="22">
        <v>3</v>
      </c>
      <c r="B5" s="1" t="s">
        <v>19</v>
      </c>
      <c r="C5" s="9">
        <v>12</v>
      </c>
      <c r="D5" s="9">
        <v>150</v>
      </c>
      <c r="E5" s="10">
        <v>50</v>
      </c>
      <c r="F5" s="44">
        <f t="shared" si="0"/>
        <v>90000</v>
      </c>
      <c r="G5" s="10">
        <f t="shared" si="1"/>
        <v>7500</v>
      </c>
      <c r="H5" s="10">
        <f t="shared" si="2"/>
        <v>1250</v>
      </c>
      <c r="I5" s="41">
        <f t="shared" si="3"/>
        <v>90000</v>
      </c>
    </row>
    <row r="6" spans="1:10" x14ac:dyDescent="0.25">
      <c r="A6" s="22">
        <v>4</v>
      </c>
      <c r="B6" s="1" t="s">
        <v>18</v>
      </c>
      <c r="C6" s="9">
        <v>12</v>
      </c>
      <c r="D6" s="9">
        <v>6</v>
      </c>
      <c r="E6" s="10">
        <v>300</v>
      </c>
      <c r="F6" s="44">
        <f t="shared" si="0"/>
        <v>21600</v>
      </c>
      <c r="G6" s="10">
        <f t="shared" si="1"/>
        <v>1800</v>
      </c>
      <c r="H6" s="10">
        <f t="shared" si="2"/>
        <v>300</v>
      </c>
      <c r="I6" s="41">
        <f t="shared" si="3"/>
        <v>21600</v>
      </c>
    </row>
    <row r="7" spans="1:10" ht="30" x14ac:dyDescent="0.25">
      <c r="A7" s="22">
        <v>5</v>
      </c>
      <c r="B7" s="1" t="s">
        <v>2</v>
      </c>
      <c r="C7" s="9">
        <v>12</v>
      </c>
      <c r="D7" s="9">
        <v>1</v>
      </c>
      <c r="E7" s="10">
        <v>1000</v>
      </c>
      <c r="F7" s="44">
        <f t="shared" si="0"/>
        <v>12000</v>
      </c>
      <c r="G7" s="10">
        <f t="shared" si="1"/>
        <v>1000</v>
      </c>
      <c r="H7" s="10">
        <f t="shared" si="2"/>
        <v>166.66666666666666</v>
      </c>
      <c r="I7" s="41">
        <f t="shared" si="3"/>
        <v>12000</v>
      </c>
    </row>
    <row r="8" spans="1:10" ht="30" x14ac:dyDescent="0.25">
      <c r="A8" s="22">
        <v>6</v>
      </c>
      <c r="B8" s="3" t="s">
        <v>3</v>
      </c>
      <c r="C8" s="9">
        <v>1</v>
      </c>
      <c r="D8" s="9">
        <v>2</v>
      </c>
      <c r="E8" s="10">
        <v>4000</v>
      </c>
      <c r="F8" s="44">
        <f t="shared" si="0"/>
        <v>8000</v>
      </c>
      <c r="G8" s="10">
        <f t="shared" si="1"/>
        <v>666.66666666666663</v>
      </c>
      <c r="H8" s="10">
        <f t="shared" si="2"/>
        <v>111.1111111111111</v>
      </c>
      <c r="I8" s="41">
        <f t="shared" si="3"/>
        <v>8000</v>
      </c>
    </row>
    <row r="9" spans="1:10" x14ac:dyDescent="0.25">
      <c r="A9" s="22">
        <v>7</v>
      </c>
      <c r="B9" s="1" t="s">
        <v>1</v>
      </c>
      <c r="C9" s="9">
        <v>1</v>
      </c>
      <c r="D9" s="9">
        <v>2</v>
      </c>
      <c r="E9" s="10">
        <v>8000</v>
      </c>
      <c r="F9" s="37">
        <f t="shared" si="0"/>
        <v>16000</v>
      </c>
      <c r="G9" s="10">
        <f t="shared" si="1"/>
        <v>1333.3333333333333</v>
      </c>
      <c r="H9" s="10">
        <f t="shared" si="2"/>
        <v>222.2222222222222</v>
      </c>
      <c r="I9" s="41">
        <v>0</v>
      </c>
    </row>
    <row r="10" spans="1:10" x14ac:dyDescent="0.25">
      <c r="A10" s="22">
        <v>8</v>
      </c>
      <c r="B10" s="1" t="s">
        <v>14</v>
      </c>
      <c r="C10" s="9">
        <v>1</v>
      </c>
      <c r="D10" s="9">
        <v>1</v>
      </c>
      <c r="E10" s="10">
        <v>18000</v>
      </c>
      <c r="F10" s="37">
        <f t="shared" si="0"/>
        <v>18000</v>
      </c>
      <c r="G10" s="10">
        <f t="shared" si="1"/>
        <v>1500</v>
      </c>
      <c r="H10" s="10">
        <f t="shared" si="2"/>
        <v>250</v>
      </c>
      <c r="I10" s="41">
        <v>0</v>
      </c>
    </row>
    <row r="11" spans="1:10" ht="30" x14ac:dyDescent="0.25">
      <c r="A11" s="22">
        <v>9</v>
      </c>
      <c r="B11" s="1" t="s">
        <v>20</v>
      </c>
      <c r="C11" s="9">
        <v>12</v>
      </c>
      <c r="D11" s="9">
        <v>150</v>
      </c>
      <c r="E11" s="10">
        <f>8*21</f>
        <v>168</v>
      </c>
      <c r="F11" s="37">
        <f t="shared" si="0"/>
        <v>302400</v>
      </c>
      <c r="G11" s="10">
        <f t="shared" si="1"/>
        <v>25200</v>
      </c>
      <c r="H11" s="10">
        <f t="shared" si="2"/>
        <v>4200</v>
      </c>
      <c r="I11" s="41">
        <v>0</v>
      </c>
    </row>
    <row r="12" spans="1:10" x14ac:dyDescent="0.25">
      <c r="A12" s="22">
        <v>10</v>
      </c>
      <c r="B12" s="1" t="s">
        <v>15</v>
      </c>
      <c r="C12" s="9">
        <v>12</v>
      </c>
      <c r="D12" s="9">
        <v>1</v>
      </c>
      <c r="E12" s="10">
        <v>5500</v>
      </c>
      <c r="F12" s="44">
        <f t="shared" si="0"/>
        <v>66000</v>
      </c>
      <c r="G12" s="10">
        <f t="shared" si="1"/>
        <v>5500</v>
      </c>
      <c r="H12" s="10">
        <f t="shared" si="2"/>
        <v>916.66666666666663</v>
      </c>
      <c r="I12" s="41">
        <f t="shared" si="3"/>
        <v>66000</v>
      </c>
    </row>
    <row r="13" spans="1:10" s="16" customFormat="1" ht="15.75" x14ac:dyDescent="0.25">
      <c r="A13" s="23">
        <v>11</v>
      </c>
      <c r="B13" s="13" t="s">
        <v>22</v>
      </c>
      <c r="C13" s="14">
        <v>1</v>
      </c>
      <c r="D13" s="14">
        <v>12</v>
      </c>
      <c r="E13" s="15">
        <v>10900</v>
      </c>
      <c r="F13" s="18">
        <f>C13*D13*E13</f>
        <v>130800</v>
      </c>
      <c r="G13" s="15">
        <f>F13/12</f>
        <v>10900</v>
      </c>
      <c r="H13" s="15">
        <f>G13/6</f>
        <v>1816.6666666666667</v>
      </c>
      <c r="I13" s="41">
        <f t="shared" si="3"/>
        <v>130800</v>
      </c>
    </row>
    <row r="14" spans="1:10" x14ac:dyDescent="0.25">
      <c r="A14" s="22"/>
      <c r="B14" s="4" t="s">
        <v>7</v>
      </c>
      <c r="C14" s="4"/>
      <c r="D14" s="4"/>
      <c r="E14" s="12"/>
      <c r="F14" s="38">
        <f>SUM(F3:F13)</f>
        <v>1024800</v>
      </c>
      <c r="G14" s="11">
        <f>SUM(G3:G13)</f>
        <v>85400</v>
      </c>
      <c r="H14" s="12">
        <f>SUM(H3:H13)</f>
        <v>14233.333333333332</v>
      </c>
      <c r="I14" s="42">
        <f>SUM(I3:I13)</f>
        <v>688400</v>
      </c>
    </row>
    <row r="15" spans="1:10" ht="28.5" x14ac:dyDescent="0.25">
      <c r="A15" s="22"/>
      <c r="B15" s="4" t="s">
        <v>12</v>
      </c>
      <c r="C15" s="5"/>
      <c r="D15" s="5"/>
      <c r="E15" s="10"/>
      <c r="F15" s="39">
        <f>F14*0.1</f>
        <v>102480</v>
      </c>
      <c r="G15" s="11">
        <f t="shared" ref="G15" si="4">G14*0.1</f>
        <v>8540</v>
      </c>
      <c r="H15" s="12">
        <f t="shared" si="2"/>
        <v>1423.3333333333333</v>
      </c>
      <c r="I15" s="42">
        <f>I14*0.1</f>
        <v>68840</v>
      </c>
    </row>
    <row r="16" spans="1:10" ht="18.75" x14ac:dyDescent="0.25">
      <c r="A16" s="24"/>
      <c r="B16" s="4" t="s">
        <v>8</v>
      </c>
      <c r="C16" s="4"/>
      <c r="D16" s="4"/>
      <c r="E16" s="12"/>
      <c r="F16" s="17">
        <f>SUM(F14:F15)</f>
        <v>1127280</v>
      </c>
      <c r="G16" s="12">
        <f>SUM(G14:G15)</f>
        <v>93940</v>
      </c>
      <c r="H16" s="12">
        <f t="shared" si="2"/>
        <v>15656.666666666666</v>
      </c>
      <c r="I16" s="43">
        <f>SUM(I14:I15)</f>
        <v>757240</v>
      </c>
    </row>
    <row r="17" spans="1:9" x14ac:dyDescent="0.25">
      <c r="A17" s="25"/>
      <c r="B17" s="26"/>
      <c r="C17" s="26"/>
      <c r="D17" s="26"/>
      <c r="E17" s="27"/>
      <c r="F17" s="27"/>
      <c r="G17" s="27"/>
      <c r="H17" s="27"/>
      <c r="I17" s="28"/>
    </row>
    <row r="18" spans="1:9" ht="21" x14ac:dyDescent="0.35">
      <c r="A18" s="25"/>
      <c r="B18" s="19" t="s">
        <v>24</v>
      </c>
      <c r="C18" s="26"/>
      <c r="D18" s="26"/>
      <c r="E18" s="27"/>
      <c r="F18" s="27"/>
      <c r="G18" s="27"/>
      <c r="H18" s="29"/>
      <c r="I18" s="30"/>
    </row>
    <row r="19" spans="1:9" ht="43.5" thickBot="1" x14ac:dyDescent="0.3">
      <c r="A19" s="31"/>
      <c r="B19" s="32" t="s">
        <v>25</v>
      </c>
      <c r="C19" s="33"/>
      <c r="D19" s="33"/>
      <c r="E19" s="34"/>
      <c r="F19" s="34"/>
      <c r="G19" s="34"/>
      <c r="H19" s="34"/>
      <c r="I19" s="35"/>
    </row>
  </sheetData>
  <mergeCells count="1">
    <mergeCell ref="A1:H1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abSelected="1" workbookViewId="0">
      <selection activeCell="G16" sqref="G16"/>
    </sheetView>
  </sheetViews>
  <sheetFormatPr defaultRowHeight="15" x14ac:dyDescent="0.25"/>
  <cols>
    <col min="1" max="1" width="6" bestFit="1" customWidth="1"/>
    <col min="2" max="2" width="66.5703125" customWidth="1"/>
    <col min="3" max="3" width="16.28515625" bestFit="1" customWidth="1"/>
    <col min="4" max="4" width="17.28515625" bestFit="1" customWidth="1"/>
    <col min="5" max="5" width="14.28515625" style="7" customWidth="1"/>
    <col min="6" max="6" width="15.42578125" style="7" bestFit="1" customWidth="1"/>
    <col min="7" max="7" width="13.85546875" style="7" bestFit="1" customWidth="1"/>
    <col min="8" max="8" width="15.28515625" style="7" customWidth="1"/>
    <col min="9" max="9" width="10.42578125" bestFit="1" customWidth="1"/>
  </cols>
  <sheetData>
    <row r="1" spans="1:9" ht="20.25" x14ac:dyDescent="0.3">
      <c r="A1" s="54" t="s">
        <v>27</v>
      </c>
      <c r="B1" s="55"/>
      <c r="C1" s="55"/>
      <c r="D1" s="55"/>
      <c r="E1" s="55"/>
      <c r="F1" s="55"/>
      <c r="G1" s="56"/>
      <c r="H1" s="57"/>
    </row>
    <row r="2" spans="1:9" ht="42.75" x14ac:dyDescent="0.25">
      <c r="A2" s="22" t="s">
        <v>13</v>
      </c>
      <c r="B2" s="2" t="s">
        <v>0</v>
      </c>
      <c r="C2" s="2" t="s">
        <v>11</v>
      </c>
      <c r="D2" s="2" t="s">
        <v>10</v>
      </c>
      <c r="E2" s="6" t="s">
        <v>9</v>
      </c>
      <c r="F2" s="36" t="s">
        <v>4</v>
      </c>
      <c r="G2" s="6" t="s">
        <v>5</v>
      </c>
      <c r="H2" s="6" t="s">
        <v>6</v>
      </c>
    </row>
    <row r="3" spans="1:9" ht="30" x14ac:dyDescent="0.25">
      <c r="A3" s="22">
        <v>1</v>
      </c>
      <c r="B3" s="1" t="s">
        <v>44</v>
      </c>
      <c r="C3" s="9">
        <v>12</v>
      </c>
      <c r="D3" s="9">
        <v>6</v>
      </c>
      <c r="E3" s="10">
        <v>3000</v>
      </c>
      <c r="F3" s="44">
        <f>C3*D3*E3</f>
        <v>216000</v>
      </c>
      <c r="G3" s="10">
        <f>F3/12</f>
        <v>18000</v>
      </c>
      <c r="H3" s="10">
        <f>G3/6</f>
        <v>3000</v>
      </c>
      <c r="I3" s="7"/>
    </row>
    <row r="4" spans="1:9" x14ac:dyDescent="0.25">
      <c r="A4" s="22">
        <v>2</v>
      </c>
      <c r="B4" s="1" t="s">
        <v>17</v>
      </c>
      <c r="C4" s="9">
        <v>12</v>
      </c>
      <c r="D4" s="9">
        <v>2</v>
      </c>
      <c r="E4" s="10">
        <v>4000</v>
      </c>
      <c r="F4" s="44">
        <f t="shared" ref="F4:F10" si="0">C4*D4*E4</f>
        <v>96000</v>
      </c>
      <c r="G4" s="10">
        <f t="shared" ref="G4:G10" si="1">F4/12</f>
        <v>8000</v>
      </c>
      <c r="H4" s="10">
        <f t="shared" ref="H4:H14" si="2">G4/6</f>
        <v>1333.3333333333333</v>
      </c>
    </row>
    <row r="5" spans="1:9" x14ac:dyDescent="0.25">
      <c r="A5" s="22">
        <v>3</v>
      </c>
      <c r="B5" s="1" t="s">
        <v>28</v>
      </c>
      <c r="C5" s="9">
        <v>12</v>
      </c>
      <c r="D5" s="9">
        <v>70</v>
      </c>
      <c r="E5" s="10">
        <v>50</v>
      </c>
      <c r="F5" s="44">
        <f t="shared" si="0"/>
        <v>42000</v>
      </c>
      <c r="G5" s="10">
        <f t="shared" si="1"/>
        <v>3500</v>
      </c>
      <c r="H5" s="10">
        <f t="shared" si="2"/>
        <v>583.33333333333337</v>
      </c>
    </row>
    <row r="6" spans="1:9" x14ac:dyDescent="0.25">
      <c r="A6" s="22">
        <v>4</v>
      </c>
      <c r="B6" s="1" t="s">
        <v>26</v>
      </c>
      <c r="C6" s="9">
        <v>12</v>
      </c>
      <c r="D6" s="9">
        <v>2</v>
      </c>
      <c r="E6" s="10">
        <v>600</v>
      </c>
      <c r="F6" s="44">
        <f t="shared" si="0"/>
        <v>14400</v>
      </c>
      <c r="G6" s="10">
        <f t="shared" si="1"/>
        <v>1200</v>
      </c>
      <c r="H6" s="10">
        <f t="shared" si="2"/>
        <v>200</v>
      </c>
    </row>
    <row r="7" spans="1:9" ht="30" x14ac:dyDescent="0.25">
      <c r="A7" s="22">
        <v>5</v>
      </c>
      <c r="B7" s="1" t="s">
        <v>2</v>
      </c>
      <c r="C7" s="9">
        <v>12</v>
      </c>
      <c r="D7" s="9">
        <v>1</v>
      </c>
      <c r="E7" s="10">
        <v>1000</v>
      </c>
      <c r="F7" s="44">
        <f t="shared" si="0"/>
        <v>12000</v>
      </c>
      <c r="G7" s="10">
        <f t="shared" si="1"/>
        <v>1000</v>
      </c>
      <c r="H7" s="10">
        <f t="shared" si="2"/>
        <v>166.66666666666666</v>
      </c>
    </row>
    <row r="8" spans="1:9" ht="30" x14ac:dyDescent="0.25">
      <c r="A8" s="22">
        <v>6</v>
      </c>
      <c r="B8" s="3" t="s">
        <v>3</v>
      </c>
      <c r="C8" s="9">
        <v>1</v>
      </c>
      <c r="D8" s="9">
        <v>2</v>
      </c>
      <c r="E8" s="10">
        <v>4000</v>
      </c>
      <c r="F8" s="44">
        <f t="shared" si="0"/>
        <v>8000</v>
      </c>
      <c r="G8" s="10">
        <f t="shared" si="1"/>
        <v>666.66666666666663</v>
      </c>
      <c r="H8" s="10">
        <f t="shared" si="2"/>
        <v>111.1111111111111</v>
      </c>
    </row>
    <row r="9" spans="1:9" x14ac:dyDescent="0.25">
      <c r="A9" s="22">
        <v>7</v>
      </c>
      <c r="B9" s="1" t="s">
        <v>38</v>
      </c>
      <c r="C9" s="9">
        <v>2</v>
      </c>
      <c r="D9" s="9">
        <v>1</v>
      </c>
      <c r="E9" s="10">
        <v>5000</v>
      </c>
      <c r="F9" s="44">
        <f t="shared" si="0"/>
        <v>10000</v>
      </c>
      <c r="G9" s="10">
        <f t="shared" si="1"/>
        <v>833.33333333333337</v>
      </c>
      <c r="H9" s="10">
        <f t="shared" si="2"/>
        <v>138.88888888888889</v>
      </c>
    </row>
    <row r="10" spans="1:9" x14ac:dyDescent="0.25">
      <c r="A10" s="22">
        <v>8</v>
      </c>
      <c r="B10" s="50" t="s">
        <v>15</v>
      </c>
      <c r="C10" s="9">
        <v>12</v>
      </c>
      <c r="D10" s="9">
        <v>1</v>
      </c>
      <c r="E10" s="10">
        <v>5500</v>
      </c>
      <c r="F10" s="44">
        <f t="shared" si="0"/>
        <v>66000</v>
      </c>
      <c r="G10" s="10">
        <f t="shared" si="1"/>
        <v>5500</v>
      </c>
      <c r="H10" s="10">
        <f t="shared" si="2"/>
        <v>916.66666666666663</v>
      </c>
    </row>
    <row r="11" spans="1:9" s="16" customFormat="1" ht="15.75" x14ac:dyDescent="0.25">
      <c r="A11" s="22">
        <v>9</v>
      </c>
      <c r="B11" s="45" t="s">
        <v>22</v>
      </c>
      <c r="C11" s="14">
        <v>1</v>
      </c>
      <c r="D11" s="14">
        <v>12</v>
      </c>
      <c r="E11" s="15">
        <v>12000</v>
      </c>
      <c r="F11" s="18">
        <f>C11*D11*E11</f>
        <v>144000</v>
      </c>
      <c r="G11" s="15">
        <f>F11/12</f>
        <v>12000</v>
      </c>
      <c r="H11" s="15">
        <f>G11/6</f>
        <v>2000</v>
      </c>
    </row>
    <row r="12" spans="1:9" x14ac:dyDescent="0.25">
      <c r="A12" s="22"/>
      <c r="B12" s="4" t="s">
        <v>7</v>
      </c>
      <c r="C12" s="4"/>
      <c r="D12" s="4"/>
      <c r="E12" s="12"/>
      <c r="F12" s="38">
        <f>SUM(F3:F11)</f>
        <v>608400</v>
      </c>
      <c r="G12" s="11">
        <f>SUM(G3:G11)</f>
        <v>50700</v>
      </c>
      <c r="H12" s="12">
        <f>SUM(H3:H11)</f>
        <v>8450</v>
      </c>
    </row>
    <row r="13" spans="1:9" ht="28.5" x14ac:dyDescent="0.25">
      <c r="A13" s="22"/>
      <c r="B13" s="4" t="s">
        <v>12</v>
      </c>
      <c r="C13" s="5"/>
      <c r="D13" s="5"/>
      <c r="E13" s="10"/>
      <c r="F13" s="39">
        <f>F12*0.1</f>
        <v>60840</v>
      </c>
      <c r="G13" s="11">
        <f t="shared" ref="G13" si="3">G12*0.1</f>
        <v>5070</v>
      </c>
      <c r="H13" s="12">
        <f t="shared" si="2"/>
        <v>845</v>
      </c>
    </row>
    <row r="14" spans="1:9" x14ac:dyDescent="0.25">
      <c r="A14" s="24"/>
      <c r="B14" s="4" t="s">
        <v>8</v>
      </c>
      <c r="C14" s="4"/>
      <c r="D14" s="4"/>
      <c r="E14" s="12"/>
      <c r="F14" s="17">
        <f>SUM(F12:F13)</f>
        <v>669240</v>
      </c>
      <c r="G14" s="12">
        <f>SUM(G12:G13)</f>
        <v>55770</v>
      </c>
      <c r="H14" s="12">
        <f t="shared" si="2"/>
        <v>9295</v>
      </c>
    </row>
    <row r="15" spans="1:9" x14ac:dyDescent="0.25">
      <c r="A15" s="25"/>
      <c r="B15" s="58" t="s">
        <v>54</v>
      </c>
      <c r="C15" s="58"/>
      <c r="D15" s="58"/>
      <c r="E15" s="59"/>
      <c r="F15" s="59">
        <v>300000</v>
      </c>
      <c r="G15" s="59"/>
      <c r="H15" s="59"/>
    </row>
    <row r="16" spans="1:9" x14ac:dyDescent="0.25">
      <c r="A16" s="25"/>
      <c r="B16" s="58" t="s">
        <v>55</v>
      </c>
      <c r="C16" s="58"/>
      <c r="D16" s="58"/>
      <c r="E16" s="59"/>
      <c r="F16" s="59">
        <v>369240</v>
      </c>
      <c r="G16" s="59"/>
      <c r="H16" s="59"/>
    </row>
    <row r="17" spans="1:8" x14ac:dyDescent="0.25">
      <c r="A17" s="25"/>
      <c r="B17" s="26"/>
      <c r="C17" s="26"/>
      <c r="D17" s="26"/>
      <c r="E17" s="27"/>
      <c r="F17" s="27"/>
      <c r="G17" s="27"/>
      <c r="H17" s="27"/>
    </row>
    <row r="18" spans="1:8" x14ac:dyDescent="0.25">
      <c r="B18" s="49" t="s">
        <v>47</v>
      </c>
      <c r="C18" s="53" t="s">
        <v>45</v>
      </c>
      <c r="D18" s="53" t="s">
        <v>52</v>
      </c>
      <c r="E18" s="52" t="s">
        <v>46</v>
      </c>
      <c r="F18" s="52" t="s">
        <v>53</v>
      </c>
    </row>
    <row r="19" spans="1:8" x14ac:dyDescent="0.25">
      <c r="B19" s="46" t="s">
        <v>48</v>
      </c>
      <c r="C19" s="47">
        <f>F14-F11</f>
        <v>525240</v>
      </c>
      <c r="D19" s="51">
        <v>144000</v>
      </c>
      <c r="E19" s="48">
        <v>70</v>
      </c>
      <c r="F19" s="48">
        <v>8</v>
      </c>
    </row>
    <row r="20" spans="1:8" x14ac:dyDescent="0.25">
      <c r="B20" s="46" t="s">
        <v>49</v>
      </c>
      <c r="C20" s="47">
        <f>'21-22'!F14</f>
        <v>381040</v>
      </c>
      <c r="D20" s="51">
        <v>0</v>
      </c>
      <c r="E20" s="48">
        <v>56</v>
      </c>
      <c r="F20" s="48">
        <v>5</v>
      </c>
    </row>
    <row r="21" spans="1:8" x14ac:dyDescent="0.25">
      <c r="B21" s="46" t="s">
        <v>50</v>
      </c>
      <c r="C21" s="47">
        <f>'22-23'!F14</f>
        <v>370040</v>
      </c>
      <c r="D21" s="51">
        <v>0</v>
      </c>
      <c r="E21" s="48">
        <v>46</v>
      </c>
      <c r="F21" s="48">
        <v>5</v>
      </c>
    </row>
    <row r="22" spans="1:8" x14ac:dyDescent="0.25">
      <c r="B22" s="46" t="s">
        <v>51</v>
      </c>
      <c r="C22" s="47">
        <f>'23-24'!F14</f>
        <v>275715</v>
      </c>
      <c r="D22" s="51">
        <v>0</v>
      </c>
      <c r="E22" s="48">
        <v>25</v>
      </c>
      <c r="F22" s="48">
        <v>4</v>
      </c>
    </row>
    <row r="23" spans="1:8" x14ac:dyDescent="0.25">
      <c r="B23" s="46"/>
      <c r="C23" s="8"/>
      <c r="D23" s="51"/>
      <c r="E23" s="48"/>
      <c r="F23" s="48"/>
    </row>
    <row r="24" spans="1:8" x14ac:dyDescent="0.25">
      <c r="B24" s="46"/>
      <c r="C24" s="8"/>
      <c r="D24" s="8"/>
      <c r="E24" s="47"/>
      <c r="F24" s="47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workbookViewId="0">
      <selection activeCell="J9" sqref="J9"/>
    </sheetView>
  </sheetViews>
  <sheetFormatPr defaultRowHeight="15" x14ac:dyDescent="0.25"/>
  <cols>
    <col min="1" max="1" width="6" bestFit="1" customWidth="1"/>
    <col min="2" max="2" width="66.5703125" customWidth="1"/>
    <col min="3" max="3" width="9.28515625" bestFit="1" customWidth="1"/>
    <col min="4" max="4" width="5.42578125" bestFit="1" customWidth="1"/>
    <col min="5" max="5" width="13.85546875" style="7" bestFit="1" customWidth="1"/>
    <col min="6" max="6" width="15.42578125" style="7" bestFit="1" customWidth="1"/>
    <col min="7" max="7" width="13.85546875" style="7" bestFit="1" customWidth="1"/>
    <col min="8" max="8" width="15.28515625" style="7" customWidth="1"/>
    <col min="9" max="9" width="10.42578125" bestFit="1" customWidth="1"/>
  </cols>
  <sheetData>
    <row r="1" spans="1:9" ht="20.25" x14ac:dyDescent="0.3">
      <c r="A1" s="54" t="s">
        <v>29</v>
      </c>
      <c r="B1" s="55"/>
      <c r="C1" s="55"/>
      <c r="D1" s="55"/>
      <c r="E1" s="55"/>
      <c r="F1" s="55"/>
      <c r="G1" s="56"/>
      <c r="H1" s="57"/>
    </row>
    <row r="2" spans="1:9" ht="42.75" x14ac:dyDescent="0.25">
      <c r="A2" s="22" t="s">
        <v>13</v>
      </c>
      <c r="B2" s="2" t="s">
        <v>0</v>
      </c>
      <c r="C2" s="2" t="s">
        <v>11</v>
      </c>
      <c r="D2" s="2" t="s">
        <v>10</v>
      </c>
      <c r="E2" s="6" t="s">
        <v>9</v>
      </c>
      <c r="F2" s="36" t="s">
        <v>4</v>
      </c>
      <c r="G2" s="6" t="s">
        <v>5</v>
      </c>
      <c r="H2" s="6" t="s">
        <v>6</v>
      </c>
    </row>
    <row r="3" spans="1:9" ht="30" x14ac:dyDescent="0.25">
      <c r="A3" s="22">
        <v>1</v>
      </c>
      <c r="B3" s="1" t="s">
        <v>43</v>
      </c>
      <c r="C3" s="9">
        <v>12</v>
      </c>
      <c r="D3" s="9">
        <v>3</v>
      </c>
      <c r="E3" s="10">
        <v>3000</v>
      </c>
      <c r="F3" s="44">
        <f>C3*D3*E3</f>
        <v>108000</v>
      </c>
      <c r="G3" s="10">
        <f>F3/12</f>
        <v>9000</v>
      </c>
      <c r="H3" s="10">
        <f>G3/6</f>
        <v>1500</v>
      </c>
      <c r="I3" s="7"/>
    </row>
    <row r="4" spans="1:9" x14ac:dyDescent="0.25">
      <c r="A4" s="22">
        <v>2</v>
      </c>
      <c r="B4" s="1" t="s">
        <v>41</v>
      </c>
      <c r="C4" s="9">
        <v>12</v>
      </c>
      <c r="D4" s="9">
        <v>2</v>
      </c>
      <c r="E4" s="10">
        <v>4000</v>
      </c>
      <c r="F4" s="44">
        <f t="shared" ref="F4:F10" si="0">C4*D4*E4</f>
        <v>96000</v>
      </c>
      <c r="G4" s="10">
        <f t="shared" ref="G4:G10" si="1">F4/12</f>
        <v>8000</v>
      </c>
      <c r="H4" s="10">
        <f t="shared" ref="H4:H14" si="2">G4/6</f>
        <v>1333.3333333333333</v>
      </c>
    </row>
    <row r="5" spans="1:9" x14ac:dyDescent="0.25">
      <c r="A5" s="22">
        <v>3</v>
      </c>
      <c r="B5" s="1" t="s">
        <v>30</v>
      </c>
      <c r="C5" s="9">
        <v>12</v>
      </c>
      <c r="D5" s="9">
        <v>56</v>
      </c>
      <c r="E5" s="10">
        <v>50</v>
      </c>
      <c r="F5" s="44">
        <f t="shared" si="0"/>
        <v>33600</v>
      </c>
      <c r="G5" s="10">
        <f t="shared" si="1"/>
        <v>2800</v>
      </c>
      <c r="H5" s="10">
        <f t="shared" si="2"/>
        <v>466.66666666666669</v>
      </c>
    </row>
    <row r="6" spans="1:9" x14ac:dyDescent="0.25">
      <c r="A6" s="22">
        <v>4</v>
      </c>
      <c r="B6" s="1" t="s">
        <v>31</v>
      </c>
      <c r="C6" s="9">
        <v>12</v>
      </c>
      <c r="D6" s="9">
        <v>2</v>
      </c>
      <c r="E6" s="10">
        <v>700</v>
      </c>
      <c r="F6" s="44">
        <f t="shared" si="0"/>
        <v>16800</v>
      </c>
      <c r="G6" s="10">
        <f t="shared" si="1"/>
        <v>1400</v>
      </c>
      <c r="H6" s="10">
        <f t="shared" si="2"/>
        <v>233.33333333333334</v>
      </c>
    </row>
    <row r="7" spans="1:9" ht="30" x14ac:dyDescent="0.25">
      <c r="A7" s="22">
        <v>5</v>
      </c>
      <c r="B7" s="1" t="s">
        <v>2</v>
      </c>
      <c r="C7" s="9">
        <v>12</v>
      </c>
      <c r="D7" s="9">
        <v>1</v>
      </c>
      <c r="E7" s="10">
        <v>1000</v>
      </c>
      <c r="F7" s="44">
        <f t="shared" si="0"/>
        <v>12000</v>
      </c>
      <c r="G7" s="10">
        <f t="shared" si="1"/>
        <v>1000</v>
      </c>
      <c r="H7" s="10">
        <f t="shared" si="2"/>
        <v>166.66666666666666</v>
      </c>
    </row>
    <row r="8" spans="1:9" ht="30" x14ac:dyDescent="0.25">
      <c r="A8" s="22">
        <v>6</v>
      </c>
      <c r="B8" s="3" t="s">
        <v>3</v>
      </c>
      <c r="C8" s="9">
        <v>1</v>
      </c>
      <c r="D8" s="9">
        <v>2</v>
      </c>
      <c r="E8" s="10">
        <v>3000</v>
      </c>
      <c r="F8" s="44">
        <f t="shared" si="0"/>
        <v>6000</v>
      </c>
      <c r="G8" s="10">
        <f t="shared" si="1"/>
        <v>500</v>
      </c>
      <c r="H8" s="10">
        <f t="shared" si="2"/>
        <v>83.333333333333329</v>
      </c>
    </row>
    <row r="9" spans="1:9" x14ac:dyDescent="0.25">
      <c r="A9" s="22">
        <v>7</v>
      </c>
      <c r="B9" s="1" t="s">
        <v>38</v>
      </c>
      <c r="C9" s="9">
        <v>2</v>
      </c>
      <c r="D9" s="9">
        <v>1</v>
      </c>
      <c r="E9" s="10">
        <v>4000</v>
      </c>
      <c r="F9" s="44">
        <f t="shared" si="0"/>
        <v>8000</v>
      </c>
      <c r="G9" s="10">
        <f t="shared" si="1"/>
        <v>666.66666666666663</v>
      </c>
      <c r="H9" s="10">
        <f t="shared" si="2"/>
        <v>111.1111111111111</v>
      </c>
    </row>
    <row r="10" spans="1:9" x14ac:dyDescent="0.25">
      <c r="A10" s="22">
        <v>8</v>
      </c>
      <c r="B10" s="1" t="s">
        <v>15</v>
      </c>
      <c r="C10" s="9">
        <v>12</v>
      </c>
      <c r="D10" s="9">
        <v>1</v>
      </c>
      <c r="E10" s="10">
        <v>5500</v>
      </c>
      <c r="F10" s="44">
        <f t="shared" si="0"/>
        <v>66000</v>
      </c>
      <c r="G10" s="10">
        <f t="shared" si="1"/>
        <v>5500</v>
      </c>
      <c r="H10" s="10">
        <f t="shared" si="2"/>
        <v>916.66666666666663</v>
      </c>
    </row>
    <row r="11" spans="1:9" s="16" customFormat="1" ht="15.75" x14ac:dyDescent="0.25">
      <c r="A11" s="22"/>
      <c r="B11" s="45"/>
      <c r="C11" s="14"/>
      <c r="D11" s="14"/>
      <c r="E11" s="15"/>
      <c r="F11" s="18"/>
      <c r="G11" s="15"/>
      <c r="H11" s="15"/>
    </row>
    <row r="12" spans="1:9" x14ac:dyDescent="0.25">
      <c r="A12" s="22"/>
      <c r="B12" s="4" t="s">
        <v>7</v>
      </c>
      <c r="C12" s="4"/>
      <c r="D12" s="4"/>
      <c r="E12" s="12"/>
      <c r="F12" s="38">
        <f>SUM(F3:F11)</f>
        <v>346400</v>
      </c>
      <c r="G12" s="11">
        <f>SUM(G3:G11)</f>
        <v>28866.666666666668</v>
      </c>
      <c r="H12" s="12">
        <f>SUM(H3:H11)</f>
        <v>4811.1111111111113</v>
      </c>
    </row>
    <row r="13" spans="1:9" ht="28.5" x14ac:dyDescent="0.25">
      <c r="A13" s="22"/>
      <c r="B13" s="4" t="s">
        <v>12</v>
      </c>
      <c r="C13" s="5"/>
      <c r="D13" s="5"/>
      <c r="E13" s="10"/>
      <c r="F13" s="39">
        <f>F12*0.1</f>
        <v>34640</v>
      </c>
      <c r="G13" s="11">
        <f t="shared" ref="G13" si="3">G12*0.1</f>
        <v>2886.666666666667</v>
      </c>
      <c r="H13" s="12">
        <f t="shared" si="2"/>
        <v>481.11111111111114</v>
      </c>
    </row>
    <row r="14" spans="1:9" x14ac:dyDescent="0.25">
      <c r="A14" s="24"/>
      <c r="B14" s="4" t="s">
        <v>8</v>
      </c>
      <c r="C14" s="4"/>
      <c r="D14" s="4"/>
      <c r="E14" s="12"/>
      <c r="F14" s="17">
        <f>SUM(F12:F13)</f>
        <v>381040</v>
      </c>
      <c r="G14" s="12">
        <f>SUM(G12:G13)</f>
        <v>31753.333333333336</v>
      </c>
      <c r="H14" s="12">
        <f t="shared" si="2"/>
        <v>5292.2222222222226</v>
      </c>
    </row>
    <row r="15" spans="1:9" x14ac:dyDescent="0.25">
      <c r="A15" s="25"/>
      <c r="B15" s="26"/>
      <c r="C15" s="26"/>
      <c r="D15" s="26"/>
      <c r="E15" s="27"/>
      <c r="F15" s="27"/>
      <c r="G15" s="27"/>
      <c r="H15" s="27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workbookViewId="0">
      <selection activeCell="K11" sqref="K11"/>
    </sheetView>
  </sheetViews>
  <sheetFormatPr defaultRowHeight="15" x14ac:dyDescent="0.25"/>
  <cols>
    <col min="1" max="1" width="6" bestFit="1" customWidth="1"/>
    <col min="2" max="2" width="66.5703125" customWidth="1"/>
    <col min="3" max="3" width="9.28515625" bestFit="1" customWidth="1"/>
    <col min="4" max="4" width="5.42578125" bestFit="1" customWidth="1"/>
    <col min="5" max="5" width="13.85546875" style="7" bestFit="1" customWidth="1"/>
    <col min="6" max="6" width="15.42578125" style="7" bestFit="1" customWidth="1"/>
    <col min="7" max="7" width="13.85546875" style="7" bestFit="1" customWidth="1"/>
    <col min="8" max="8" width="15.28515625" style="7" customWidth="1"/>
    <col min="9" max="9" width="10.42578125" bestFit="1" customWidth="1"/>
  </cols>
  <sheetData>
    <row r="1" spans="1:9" ht="20.25" x14ac:dyDescent="0.3">
      <c r="A1" s="54" t="s">
        <v>36</v>
      </c>
      <c r="B1" s="55"/>
      <c r="C1" s="55"/>
      <c r="D1" s="55"/>
      <c r="E1" s="55"/>
      <c r="F1" s="55"/>
      <c r="G1" s="56"/>
      <c r="H1" s="57"/>
    </row>
    <row r="2" spans="1:9" ht="42.75" x14ac:dyDescent="0.25">
      <c r="A2" s="22" t="s">
        <v>13</v>
      </c>
      <c r="B2" s="2" t="s">
        <v>0</v>
      </c>
      <c r="C2" s="2" t="s">
        <v>11</v>
      </c>
      <c r="D2" s="2" t="s">
        <v>10</v>
      </c>
      <c r="E2" s="6" t="s">
        <v>9</v>
      </c>
      <c r="F2" s="36" t="s">
        <v>4</v>
      </c>
      <c r="G2" s="6" t="s">
        <v>5</v>
      </c>
      <c r="H2" s="6" t="s">
        <v>6</v>
      </c>
    </row>
    <row r="3" spans="1:9" ht="30" x14ac:dyDescent="0.25">
      <c r="A3" s="22">
        <v>1</v>
      </c>
      <c r="B3" s="1" t="s">
        <v>42</v>
      </c>
      <c r="C3" s="9">
        <v>12</v>
      </c>
      <c r="D3" s="9">
        <v>3</v>
      </c>
      <c r="E3" s="10">
        <v>3000</v>
      </c>
      <c r="F3" s="44">
        <f>C3*D3*E3</f>
        <v>108000</v>
      </c>
      <c r="G3" s="10">
        <f>F3/12</f>
        <v>9000</v>
      </c>
      <c r="H3" s="10">
        <f>G3/6</f>
        <v>1500</v>
      </c>
      <c r="I3" s="7"/>
    </row>
    <row r="4" spans="1:9" x14ac:dyDescent="0.25">
      <c r="A4" s="22">
        <v>2</v>
      </c>
      <c r="B4" s="1" t="s">
        <v>41</v>
      </c>
      <c r="C4" s="9">
        <v>12</v>
      </c>
      <c r="D4" s="9">
        <v>2</v>
      </c>
      <c r="E4" s="10">
        <v>4000</v>
      </c>
      <c r="F4" s="44">
        <f t="shared" ref="F4:F10" si="0">C4*D4*E4</f>
        <v>96000</v>
      </c>
      <c r="G4" s="10">
        <f t="shared" ref="G4:G10" si="1">F4/12</f>
        <v>8000</v>
      </c>
      <c r="H4" s="10">
        <f t="shared" ref="H4:H14" si="2">G4/6</f>
        <v>1333.3333333333333</v>
      </c>
    </row>
    <row r="5" spans="1:9" x14ac:dyDescent="0.25">
      <c r="A5" s="22">
        <v>3</v>
      </c>
      <c r="B5" s="1" t="s">
        <v>32</v>
      </c>
      <c r="C5" s="9">
        <v>12</v>
      </c>
      <c r="D5" s="9">
        <v>46</v>
      </c>
      <c r="E5" s="10">
        <v>50</v>
      </c>
      <c r="F5" s="44">
        <f t="shared" si="0"/>
        <v>27600</v>
      </c>
      <c r="G5" s="10">
        <f t="shared" si="1"/>
        <v>2300</v>
      </c>
      <c r="H5" s="10">
        <f t="shared" si="2"/>
        <v>383.33333333333331</v>
      </c>
    </row>
    <row r="6" spans="1:9" x14ac:dyDescent="0.25">
      <c r="A6" s="22">
        <v>4</v>
      </c>
      <c r="B6" s="1" t="s">
        <v>33</v>
      </c>
      <c r="C6" s="9">
        <v>12</v>
      </c>
      <c r="D6" s="9">
        <v>2</v>
      </c>
      <c r="E6" s="10">
        <v>700</v>
      </c>
      <c r="F6" s="44">
        <f t="shared" si="0"/>
        <v>16800</v>
      </c>
      <c r="G6" s="10">
        <f t="shared" si="1"/>
        <v>1400</v>
      </c>
      <c r="H6" s="10">
        <f t="shared" si="2"/>
        <v>233.33333333333334</v>
      </c>
    </row>
    <row r="7" spans="1:9" ht="30" x14ac:dyDescent="0.25">
      <c r="A7" s="22">
        <v>5</v>
      </c>
      <c r="B7" s="1" t="s">
        <v>2</v>
      </c>
      <c r="C7" s="9">
        <v>12</v>
      </c>
      <c r="D7" s="9">
        <v>1</v>
      </c>
      <c r="E7" s="10">
        <v>1000</v>
      </c>
      <c r="F7" s="44">
        <f t="shared" si="0"/>
        <v>12000</v>
      </c>
      <c r="G7" s="10">
        <f t="shared" si="1"/>
        <v>1000</v>
      </c>
      <c r="H7" s="10">
        <f t="shared" si="2"/>
        <v>166.66666666666666</v>
      </c>
    </row>
    <row r="8" spans="1:9" ht="30" x14ac:dyDescent="0.25">
      <c r="A8" s="22">
        <v>6</v>
      </c>
      <c r="B8" s="3" t="s">
        <v>3</v>
      </c>
      <c r="C8" s="9">
        <v>1</v>
      </c>
      <c r="D8" s="9">
        <v>2</v>
      </c>
      <c r="E8" s="10">
        <v>2000</v>
      </c>
      <c r="F8" s="44">
        <f t="shared" si="0"/>
        <v>4000</v>
      </c>
      <c r="G8" s="10">
        <f t="shared" si="1"/>
        <v>333.33333333333331</v>
      </c>
      <c r="H8" s="10">
        <f t="shared" si="2"/>
        <v>55.55555555555555</v>
      </c>
    </row>
    <row r="9" spans="1:9" x14ac:dyDescent="0.25">
      <c r="A9" s="22">
        <v>7</v>
      </c>
      <c r="B9" s="1" t="s">
        <v>38</v>
      </c>
      <c r="C9" s="9">
        <v>2</v>
      </c>
      <c r="D9" s="9">
        <v>1</v>
      </c>
      <c r="E9" s="10">
        <v>3000</v>
      </c>
      <c r="F9" s="44">
        <f t="shared" si="0"/>
        <v>6000</v>
      </c>
      <c r="G9" s="10">
        <f t="shared" si="1"/>
        <v>500</v>
      </c>
      <c r="H9" s="10">
        <f t="shared" si="2"/>
        <v>83.333333333333329</v>
      </c>
    </row>
    <row r="10" spans="1:9" x14ac:dyDescent="0.25">
      <c r="A10" s="22">
        <v>8</v>
      </c>
      <c r="B10" s="1" t="s">
        <v>15</v>
      </c>
      <c r="C10" s="9">
        <v>12</v>
      </c>
      <c r="D10" s="9">
        <v>1</v>
      </c>
      <c r="E10" s="10">
        <v>5500</v>
      </c>
      <c r="F10" s="44">
        <f t="shared" si="0"/>
        <v>66000</v>
      </c>
      <c r="G10" s="10">
        <f t="shared" si="1"/>
        <v>5500</v>
      </c>
      <c r="H10" s="10">
        <f t="shared" si="2"/>
        <v>916.66666666666663</v>
      </c>
    </row>
    <row r="11" spans="1:9" s="16" customFormat="1" ht="15.75" x14ac:dyDescent="0.25">
      <c r="A11" s="22"/>
      <c r="B11" s="45"/>
      <c r="C11" s="14"/>
      <c r="D11" s="14"/>
      <c r="E11" s="15"/>
      <c r="F11" s="18"/>
      <c r="G11" s="15"/>
      <c r="H11" s="15"/>
    </row>
    <row r="12" spans="1:9" x14ac:dyDescent="0.25">
      <c r="A12" s="22"/>
      <c r="B12" s="4" t="s">
        <v>7</v>
      </c>
      <c r="C12" s="4"/>
      <c r="D12" s="4"/>
      <c r="E12" s="12"/>
      <c r="F12" s="38">
        <f>SUM(F3:F11)</f>
        <v>336400</v>
      </c>
      <c r="G12" s="11">
        <f>SUM(G3:G11)</f>
        <v>28033.333333333332</v>
      </c>
      <c r="H12" s="12">
        <f>SUM(H3:H11)</f>
        <v>4672.2222222222226</v>
      </c>
    </row>
    <row r="13" spans="1:9" ht="28.5" x14ac:dyDescent="0.25">
      <c r="A13" s="22"/>
      <c r="B13" s="4" t="s">
        <v>12</v>
      </c>
      <c r="C13" s="5"/>
      <c r="D13" s="5"/>
      <c r="E13" s="10"/>
      <c r="F13" s="39">
        <f>F12*0.1</f>
        <v>33640</v>
      </c>
      <c r="G13" s="11">
        <f t="shared" ref="G13" si="3">G12*0.1</f>
        <v>2803.3333333333335</v>
      </c>
      <c r="H13" s="12">
        <f t="shared" si="2"/>
        <v>467.22222222222223</v>
      </c>
    </row>
    <row r="14" spans="1:9" x14ac:dyDescent="0.25">
      <c r="A14" s="24"/>
      <c r="B14" s="4" t="s">
        <v>8</v>
      </c>
      <c r="C14" s="4"/>
      <c r="D14" s="4"/>
      <c r="E14" s="12"/>
      <c r="F14" s="17">
        <f>SUM(F12:F13)</f>
        <v>370040</v>
      </c>
      <c r="G14" s="12">
        <f>SUM(G12:G13)</f>
        <v>30836.666666666664</v>
      </c>
      <c r="H14" s="12">
        <f t="shared" si="2"/>
        <v>5139.4444444444443</v>
      </c>
    </row>
    <row r="15" spans="1:9" x14ac:dyDescent="0.25">
      <c r="A15" s="25"/>
      <c r="B15" s="26"/>
      <c r="C15" s="26"/>
      <c r="D15" s="26"/>
      <c r="E15" s="27"/>
      <c r="F15" s="27"/>
      <c r="G15" s="27"/>
      <c r="H15" s="27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activeCell="E6" sqref="E6"/>
    </sheetView>
  </sheetViews>
  <sheetFormatPr defaultRowHeight="15" x14ac:dyDescent="0.25"/>
  <cols>
    <col min="1" max="1" width="6" bestFit="1" customWidth="1"/>
    <col min="2" max="2" width="66.5703125" customWidth="1"/>
    <col min="3" max="3" width="9.28515625" bestFit="1" customWidth="1"/>
    <col min="4" max="4" width="5.42578125" bestFit="1" customWidth="1"/>
    <col min="5" max="5" width="13.85546875" style="7" bestFit="1" customWidth="1"/>
    <col min="6" max="6" width="15.42578125" style="7" bestFit="1" customWidth="1"/>
    <col min="7" max="7" width="13.85546875" style="7" bestFit="1" customWidth="1"/>
    <col min="8" max="8" width="15.28515625" style="7" customWidth="1"/>
    <col min="9" max="9" width="10.42578125" bestFit="1" customWidth="1"/>
  </cols>
  <sheetData>
    <row r="1" spans="1:9" ht="20.25" x14ac:dyDescent="0.3">
      <c r="A1" s="54" t="s">
        <v>35</v>
      </c>
      <c r="B1" s="55"/>
      <c r="C1" s="55"/>
      <c r="D1" s="55"/>
      <c r="E1" s="55"/>
      <c r="F1" s="55"/>
      <c r="G1" s="56"/>
      <c r="H1" s="57"/>
    </row>
    <row r="2" spans="1:9" ht="42.75" x14ac:dyDescent="0.25">
      <c r="A2" s="22" t="s">
        <v>13</v>
      </c>
      <c r="B2" s="2" t="s">
        <v>0</v>
      </c>
      <c r="C2" s="2" t="s">
        <v>11</v>
      </c>
      <c r="D2" s="2" t="s">
        <v>10</v>
      </c>
      <c r="E2" s="6" t="s">
        <v>9</v>
      </c>
      <c r="F2" s="36" t="s">
        <v>4</v>
      </c>
      <c r="G2" s="6" t="s">
        <v>5</v>
      </c>
      <c r="H2" s="6" t="s">
        <v>6</v>
      </c>
    </row>
    <row r="3" spans="1:9" ht="30" x14ac:dyDescent="0.25">
      <c r="A3" s="22">
        <v>1</v>
      </c>
      <c r="B3" s="1" t="s">
        <v>39</v>
      </c>
      <c r="C3" s="9">
        <v>11</v>
      </c>
      <c r="D3" s="9">
        <v>2</v>
      </c>
      <c r="E3" s="10">
        <v>3000</v>
      </c>
      <c r="F3" s="44">
        <f>C3*D3*E3</f>
        <v>66000</v>
      </c>
      <c r="G3" s="10">
        <f>F3/12</f>
        <v>5500</v>
      </c>
      <c r="H3" s="10">
        <f>G3/6</f>
        <v>916.66666666666663</v>
      </c>
      <c r="I3" s="7"/>
    </row>
    <row r="4" spans="1:9" x14ac:dyDescent="0.25">
      <c r="A4" s="22">
        <v>2</v>
      </c>
      <c r="B4" s="1" t="s">
        <v>40</v>
      </c>
      <c r="C4" s="9">
        <v>11</v>
      </c>
      <c r="D4" s="9">
        <v>2</v>
      </c>
      <c r="E4" s="10">
        <v>3500</v>
      </c>
      <c r="F4" s="44">
        <f t="shared" ref="F4:F10" si="0">C4*D4*E4</f>
        <v>77000</v>
      </c>
      <c r="G4" s="10">
        <f t="shared" ref="G4:G10" si="1">F4/12</f>
        <v>6416.666666666667</v>
      </c>
      <c r="H4" s="10">
        <f t="shared" ref="H4:H14" si="2">G4/6</f>
        <v>1069.4444444444446</v>
      </c>
    </row>
    <row r="5" spans="1:9" x14ac:dyDescent="0.25">
      <c r="A5" s="22">
        <v>3</v>
      </c>
      <c r="B5" s="1" t="s">
        <v>34</v>
      </c>
      <c r="C5" s="9">
        <v>11</v>
      </c>
      <c r="D5" s="9">
        <v>25</v>
      </c>
      <c r="E5" s="10">
        <v>50</v>
      </c>
      <c r="F5" s="44">
        <f t="shared" si="0"/>
        <v>13750</v>
      </c>
      <c r="G5" s="10">
        <f t="shared" si="1"/>
        <v>1145.8333333333333</v>
      </c>
      <c r="H5" s="10">
        <f t="shared" si="2"/>
        <v>190.9722222222222</v>
      </c>
    </row>
    <row r="6" spans="1:9" x14ac:dyDescent="0.25">
      <c r="A6" s="22">
        <v>4</v>
      </c>
      <c r="B6" s="1" t="s">
        <v>37</v>
      </c>
      <c r="C6" s="9">
        <v>11</v>
      </c>
      <c r="D6" s="9">
        <v>1</v>
      </c>
      <c r="E6" s="10">
        <v>900</v>
      </c>
      <c r="F6" s="44">
        <f t="shared" si="0"/>
        <v>9900</v>
      </c>
      <c r="G6" s="10">
        <f t="shared" si="1"/>
        <v>825</v>
      </c>
      <c r="H6" s="10">
        <f t="shared" si="2"/>
        <v>137.5</v>
      </c>
    </row>
    <row r="7" spans="1:9" ht="30" x14ac:dyDescent="0.25">
      <c r="A7" s="22">
        <v>5</v>
      </c>
      <c r="B7" s="1" t="s">
        <v>2</v>
      </c>
      <c r="C7" s="9">
        <v>11</v>
      </c>
      <c r="D7" s="9">
        <v>1</v>
      </c>
      <c r="E7" s="10">
        <v>1000</v>
      </c>
      <c r="F7" s="44">
        <f t="shared" si="0"/>
        <v>11000</v>
      </c>
      <c r="G7" s="10">
        <f t="shared" si="1"/>
        <v>916.66666666666663</v>
      </c>
      <c r="H7" s="10">
        <f t="shared" si="2"/>
        <v>152.77777777777777</v>
      </c>
    </row>
    <row r="8" spans="1:9" ht="30" x14ac:dyDescent="0.25">
      <c r="A8" s="22">
        <v>6</v>
      </c>
      <c r="B8" s="3" t="s">
        <v>3</v>
      </c>
      <c r="C8" s="9">
        <v>1</v>
      </c>
      <c r="D8" s="9">
        <v>2</v>
      </c>
      <c r="E8" s="10">
        <v>1500</v>
      </c>
      <c r="F8" s="44">
        <f t="shared" si="0"/>
        <v>3000</v>
      </c>
      <c r="G8" s="10">
        <f t="shared" si="1"/>
        <v>250</v>
      </c>
      <c r="H8" s="10">
        <f t="shared" si="2"/>
        <v>41.666666666666664</v>
      </c>
    </row>
    <row r="9" spans="1:9" x14ac:dyDescent="0.25">
      <c r="A9" s="22">
        <v>7</v>
      </c>
      <c r="B9" s="1" t="s">
        <v>38</v>
      </c>
      <c r="C9" s="9">
        <v>2</v>
      </c>
      <c r="D9" s="9">
        <v>1</v>
      </c>
      <c r="E9" s="10">
        <v>2000</v>
      </c>
      <c r="F9" s="44">
        <f t="shared" si="0"/>
        <v>4000</v>
      </c>
      <c r="G9" s="10">
        <f t="shared" si="1"/>
        <v>333.33333333333331</v>
      </c>
      <c r="H9" s="10">
        <f t="shared" si="2"/>
        <v>55.55555555555555</v>
      </c>
    </row>
    <row r="10" spans="1:9" x14ac:dyDescent="0.25">
      <c r="A10" s="22">
        <v>8</v>
      </c>
      <c r="B10" s="1" t="s">
        <v>15</v>
      </c>
      <c r="C10" s="9">
        <v>12</v>
      </c>
      <c r="D10" s="9">
        <v>1</v>
      </c>
      <c r="E10" s="10">
        <v>5500</v>
      </c>
      <c r="F10" s="44">
        <f t="shared" si="0"/>
        <v>66000</v>
      </c>
      <c r="G10" s="10">
        <f t="shared" si="1"/>
        <v>5500</v>
      </c>
      <c r="H10" s="10">
        <f t="shared" si="2"/>
        <v>916.66666666666663</v>
      </c>
    </row>
    <row r="11" spans="1:9" s="16" customFormat="1" ht="15.75" x14ac:dyDescent="0.25">
      <c r="A11" s="22"/>
      <c r="B11" s="45"/>
      <c r="C11" s="14"/>
      <c r="D11" s="14"/>
      <c r="E11" s="15"/>
      <c r="F11" s="18"/>
      <c r="G11" s="15"/>
      <c r="H11" s="15"/>
    </row>
    <row r="12" spans="1:9" x14ac:dyDescent="0.25">
      <c r="A12" s="22"/>
      <c r="B12" s="4" t="s">
        <v>7</v>
      </c>
      <c r="C12" s="4"/>
      <c r="D12" s="4"/>
      <c r="E12" s="12"/>
      <c r="F12" s="38">
        <f>SUM(F3:F11)</f>
        <v>250650</v>
      </c>
      <c r="G12" s="11">
        <f>SUM(G3:G11)</f>
        <v>20887.5</v>
      </c>
      <c r="H12" s="12">
        <f>SUM(H3:H11)</f>
        <v>3481.25</v>
      </c>
    </row>
    <row r="13" spans="1:9" ht="28.5" x14ac:dyDescent="0.25">
      <c r="A13" s="22"/>
      <c r="B13" s="4" t="s">
        <v>12</v>
      </c>
      <c r="C13" s="5"/>
      <c r="D13" s="5"/>
      <c r="E13" s="10"/>
      <c r="F13" s="39">
        <f>F12*0.1</f>
        <v>25065</v>
      </c>
      <c r="G13" s="11">
        <f t="shared" ref="G13" si="3">G12*0.1</f>
        <v>2088.75</v>
      </c>
      <c r="H13" s="12">
        <f t="shared" si="2"/>
        <v>348.125</v>
      </c>
    </row>
    <row r="14" spans="1:9" x14ac:dyDescent="0.25">
      <c r="A14" s="24"/>
      <c r="B14" s="4" t="s">
        <v>8</v>
      </c>
      <c r="C14" s="4"/>
      <c r="D14" s="4"/>
      <c r="E14" s="12"/>
      <c r="F14" s="17">
        <f>SUM(F12:F13)</f>
        <v>275715</v>
      </c>
      <c r="G14" s="12">
        <f>SUM(G12:G13)</f>
        <v>22976.25</v>
      </c>
      <c r="H14" s="12">
        <f t="shared" si="2"/>
        <v>3829.375</v>
      </c>
    </row>
    <row r="15" spans="1:9" x14ac:dyDescent="0.25">
      <c r="A15" s="25"/>
      <c r="B15" s="26"/>
      <c r="C15" s="26"/>
      <c r="D15" s="26"/>
      <c r="E15" s="27"/>
      <c r="F15" s="27"/>
      <c r="G15" s="27"/>
      <c r="H15" s="27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 Centres 2019-2020 Approved</vt:lpstr>
      <vt:lpstr>20-21</vt:lpstr>
      <vt:lpstr>21-22</vt:lpstr>
      <vt:lpstr>22-23</vt:lpstr>
      <vt:lpstr>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Padmanava Sen</cp:lastModifiedBy>
  <cp:lastPrinted>2019-05-03T08:18:40Z</cp:lastPrinted>
  <dcterms:created xsi:type="dcterms:W3CDTF">2015-01-28T11:17:01Z</dcterms:created>
  <dcterms:modified xsi:type="dcterms:W3CDTF">2020-03-24T20:02:00Z</dcterms:modified>
</cp:coreProperties>
</file>